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22980" windowHeight="9228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C35" i="1" l="1"/>
  <c r="BB35" i="1"/>
  <c r="BA35" i="1"/>
  <c r="AZ35" i="1"/>
  <c r="AY35" i="1"/>
  <c r="BH34" i="1"/>
  <c r="BK34" i="1"/>
  <c r="BK31" i="1"/>
  <c r="BK30" i="1"/>
  <c r="BK29" i="1"/>
  <c r="BK28" i="1"/>
  <c r="BH32" i="1"/>
  <c r="BH31" i="1"/>
  <c r="BH30" i="1"/>
  <c r="BH29" i="1"/>
  <c r="BH28" i="1"/>
  <c r="BJ34" i="1"/>
  <c r="BI34" i="1"/>
  <c r="BG34" i="1"/>
  <c r="BF34" i="1"/>
  <c r="BG33" i="1"/>
  <c r="BF33" i="1"/>
  <c r="AU29" i="1"/>
  <c r="AT29" i="1"/>
  <c r="AS29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D22" i="1"/>
  <c r="CC22" i="1"/>
  <c r="CB22" i="1"/>
  <c r="CA22" i="1"/>
  <c r="BZ22" i="1"/>
  <c r="BY22" i="1"/>
  <c r="BX22" i="1"/>
  <c r="BW22" i="1"/>
  <c r="BV22" i="1"/>
  <c r="BT22" i="1"/>
  <c r="BS22" i="1"/>
  <c r="BQ22" i="1"/>
  <c r="BP22" i="1"/>
  <c r="BK22" i="1"/>
  <c r="BJ22" i="1"/>
  <c r="AW22" i="1"/>
  <c r="AV22" i="1"/>
  <c r="AR22" i="1"/>
  <c r="AP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F22" i="1"/>
  <c r="B22" i="1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G21" i="2" l="1"/>
  <c r="D8" i="3" l="1"/>
  <c r="C8" i="3"/>
  <c r="C7" i="3"/>
  <c r="C6" i="3"/>
  <c r="C5" i="3"/>
  <c r="C4" i="3"/>
  <c r="C3" i="3"/>
  <c r="C2" i="3"/>
  <c r="C1" i="3"/>
  <c r="BX20" i="1"/>
  <c r="BY20" i="1"/>
  <c r="A8" i="3"/>
  <c r="Y9" i="2" l="1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I20" i="1" l="1"/>
  <c r="AH20" i="1"/>
  <c r="DX8" i="1" l="1"/>
  <c r="DV8" i="1"/>
  <c r="AH15" i="1" l="1"/>
  <c r="AH17" i="1"/>
  <c r="AH13" i="1"/>
  <c r="AH11" i="1"/>
  <c r="AH9" i="1"/>
  <c r="AH5" i="1"/>
  <c r="AH2" i="1"/>
  <c r="AI17" i="1"/>
  <c r="AI15" i="1"/>
  <c r="AI13" i="1"/>
  <c r="AI11" i="1"/>
  <c r="AI9" i="1"/>
  <c r="AI5" i="1"/>
  <c r="AI2" i="1"/>
  <c r="BJ32" i="1"/>
  <c r="BI32" i="1"/>
  <c r="BG32" i="1"/>
  <c r="BF32" i="1"/>
  <c r="AQ40" i="1"/>
  <c r="AR39" i="1"/>
  <c r="AQ39" i="1"/>
  <c r="BS19" i="1"/>
  <c r="B20" i="1"/>
  <c r="EM17" i="1"/>
  <c r="EM15" i="1"/>
  <c r="EM13" i="1"/>
  <c r="EM11" i="1"/>
  <c r="EM9" i="1"/>
  <c r="EM5" i="1"/>
  <c r="EL17" i="1"/>
  <c r="EL15" i="1"/>
  <c r="EL13" i="1"/>
  <c r="EL11" i="1"/>
  <c r="EL9" i="1"/>
  <c r="EL5" i="1"/>
  <c r="EL20" i="1" s="1"/>
  <c r="EJ17" i="1"/>
  <c r="EJ15" i="1"/>
  <c r="EJ13" i="1"/>
  <c r="EJ11" i="1"/>
  <c r="EJ9" i="1"/>
  <c r="EJ5" i="1"/>
  <c r="EJ2" i="1"/>
  <c r="EK17" i="1"/>
  <c r="EK15" i="1"/>
  <c r="EK13" i="1"/>
  <c r="EK11" i="1"/>
  <c r="EK9" i="1"/>
  <c r="EK5" i="1"/>
  <c r="EK2" i="1"/>
  <c r="EM20" i="1" l="1"/>
  <c r="EK20" i="1"/>
  <c r="EJ20" i="1"/>
  <c r="EI17" i="1"/>
  <c r="EI15" i="1"/>
  <c r="EI13" i="1"/>
  <c r="EI11" i="1"/>
  <c r="EI9" i="1"/>
  <c r="EI5" i="1"/>
  <c r="EH17" i="1"/>
  <c r="EH15" i="1"/>
  <c r="EH13" i="1"/>
  <c r="EH11" i="1"/>
  <c r="EH9" i="1"/>
  <c r="EH5" i="1"/>
  <c r="EH2" i="1"/>
  <c r="BZ20" i="1"/>
  <c r="EH20" i="1" l="1"/>
  <c r="EI20" i="1"/>
  <c r="AG17" i="1"/>
  <c r="AG15" i="1"/>
  <c r="AG13" i="1"/>
  <c r="AG11" i="1"/>
  <c r="AG9" i="1"/>
  <c r="AG5" i="1"/>
  <c r="AG2" i="1"/>
  <c r="AF17" i="1"/>
  <c r="X17" i="1"/>
  <c r="X15" i="1"/>
  <c r="X13" i="1"/>
  <c r="X11" i="1"/>
  <c r="X9" i="1"/>
  <c r="X5" i="1"/>
  <c r="X2" i="1"/>
  <c r="W17" i="1"/>
  <c r="W15" i="1"/>
  <c r="W13" i="1"/>
  <c r="W11" i="1"/>
  <c r="W9" i="1"/>
  <c r="W5" i="1"/>
  <c r="W2" i="1"/>
  <c r="V17" i="1"/>
  <c r="V15" i="1"/>
  <c r="V13" i="1"/>
  <c r="V11" i="1"/>
  <c r="V9" i="1"/>
  <c r="V5" i="1"/>
  <c r="V2" i="1"/>
  <c r="U17" i="1"/>
  <c r="U15" i="1"/>
  <c r="U13" i="1"/>
  <c r="U11" i="1"/>
  <c r="U9" i="1"/>
  <c r="U5" i="1"/>
  <c r="U2" i="1"/>
  <c r="Y11" i="1" l="1"/>
  <c r="Z2" i="1"/>
  <c r="Z13" i="1"/>
  <c r="Y5" i="1"/>
  <c r="Y15" i="1"/>
  <c r="Z9" i="1"/>
  <c r="Z17" i="1"/>
  <c r="Y2" i="1"/>
  <c r="Y20" i="1" s="1"/>
  <c r="Y13" i="1"/>
  <c r="Z5" i="1"/>
  <c r="Z15" i="1"/>
  <c r="Y9" i="1"/>
  <c r="Y17" i="1"/>
  <c r="Z11" i="1"/>
  <c r="Z20" i="1"/>
  <c r="AG20" i="1"/>
  <c r="BK20" i="1"/>
  <c r="BJ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AU27" i="1"/>
  <c r="AU26" i="1"/>
  <c r="AU25" i="1"/>
  <c r="AU24" i="1"/>
  <c r="AU23" i="1"/>
  <c r="AU22" i="1"/>
  <c r="AU21" i="1"/>
  <c r="AT27" i="1"/>
  <c r="AT26" i="1"/>
  <c r="AT25" i="1"/>
  <c r="AT24" i="1"/>
  <c r="AT23" i="1"/>
  <c r="AT22" i="1"/>
  <c r="AT21" i="1"/>
  <c r="AS27" i="1"/>
  <c r="AS26" i="1"/>
  <c r="AS25" i="1"/>
  <c r="AS24" i="1"/>
  <c r="AS23" i="1"/>
  <c r="AS22" i="1"/>
  <c r="AS21" i="1"/>
  <c r="CU21" i="1" l="1"/>
  <c r="DM21" i="1"/>
  <c r="CW21" i="1"/>
  <c r="DE21" i="1"/>
  <c r="DU21" i="1"/>
  <c r="CI21" i="1"/>
  <c r="CQ21" i="1"/>
  <c r="DC21" i="1"/>
  <c r="DK21" i="1"/>
  <c r="DS21" i="1"/>
  <c r="AS28" i="1"/>
  <c r="CO21" i="1"/>
  <c r="CK21" i="1"/>
  <c r="CS21" i="1"/>
  <c r="DA21" i="1"/>
  <c r="DI21" i="1"/>
  <c r="DQ21" i="1"/>
  <c r="AU28" i="1"/>
  <c r="CM21" i="1"/>
  <c r="CY21" i="1"/>
  <c r="DG21" i="1"/>
  <c r="DO21" i="1"/>
  <c r="AT28" i="1"/>
  <c r="AV19" i="1"/>
  <c r="AL20" i="1"/>
  <c r="AK20" i="1"/>
  <c r="AK21" i="1" s="1"/>
  <c r="AD20" i="1"/>
  <c r="AC20" i="1"/>
  <c r="AB20" i="1"/>
  <c r="AJ20" i="1"/>
  <c r="CN23" i="1" l="1"/>
  <c r="CU23" i="1"/>
  <c r="CD20" i="1"/>
  <c r="CC20" i="1"/>
  <c r="CB20" i="1"/>
  <c r="CA20" i="1"/>
  <c r="AW19" i="1" l="1"/>
  <c r="AT19" i="1"/>
  <c r="AR19" i="1"/>
  <c r="AP19" i="1"/>
  <c r="BQ19" i="1" l="1"/>
  <c r="BP19" i="1"/>
  <c r="BW19" i="1"/>
  <c r="BV19" i="1"/>
  <c r="BT19" i="1"/>
  <c r="AF15" i="1"/>
  <c r="AF13" i="1"/>
  <c r="AF11" i="1"/>
  <c r="AF9" i="1"/>
  <c r="AF2" i="1"/>
  <c r="AF5" i="1"/>
  <c r="AE20" i="1"/>
  <c r="AE21" i="1" s="1"/>
  <c r="AA20" i="1"/>
  <c r="AF20" i="1" l="1"/>
</calcChain>
</file>

<file path=xl/sharedStrings.xml><?xml version="1.0" encoding="utf-8"?>
<sst xmlns="http://schemas.openxmlformats.org/spreadsheetml/2006/main" count="422" uniqueCount="273">
  <si>
    <t>Patient Name</t>
  </si>
  <si>
    <t>Patient ID Number</t>
  </si>
  <si>
    <t>Vitals</t>
  </si>
  <si>
    <t>ortho stat. hypo.</t>
  </si>
  <si>
    <t>pre FVC</t>
  </si>
  <si>
    <t>pre FER</t>
  </si>
  <si>
    <t>pre PEF</t>
  </si>
  <si>
    <t>pre FEV1</t>
  </si>
  <si>
    <t>post FVC</t>
  </si>
  <si>
    <t>post FER</t>
  </si>
  <si>
    <t>post PEF</t>
  </si>
  <si>
    <t>post FEV1</t>
  </si>
  <si>
    <t>pre C Exp</t>
  </si>
  <si>
    <t>post C Exp</t>
  </si>
  <si>
    <t>5 cm</t>
  </si>
  <si>
    <t>6cm</t>
  </si>
  <si>
    <t>post scoli adam</t>
  </si>
  <si>
    <t>pre SAR</t>
  </si>
  <si>
    <t>post SAR</t>
  </si>
  <si>
    <t>absent all 4 quad</t>
  </si>
  <si>
    <t>present all 4 quad</t>
  </si>
  <si>
    <t>pre balance</t>
  </si>
  <si>
    <t>post balance</t>
  </si>
  <si>
    <t>pre hautant</t>
  </si>
  <si>
    <t>post hautant</t>
  </si>
  <si>
    <t>30/30</t>
  </si>
  <si>
    <t>3, 6</t>
  </si>
  <si>
    <t>10, 30</t>
  </si>
  <si>
    <t>pre VAS</t>
  </si>
  <si>
    <t>post VAS</t>
  </si>
  <si>
    <t>pre t cobb</t>
  </si>
  <si>
    <t>post t cobb</t>
  </si>
  <si>
    <t>pre l cobb</t>
  </si>
  <si>
    <t>post l cobb</t>
  </si>
  <si>
    <t>pre RAND</t>
  </si>
  <si>
    <t>post RAND</t>
  </si>
  <si>
    <t>muscle asym</t>
  </si>
  <si>
    <t>Risser</t>
  </si>
  <si>
    <t>Meiki Dunn</t>
  </si>
  <si>
    <t>Birthdate</t>
  </si>
  <si>
    <t>Gender</t>
  </si>
  <si>
    <t>Weight</t>
  </si>
  <si>
    <t>Height</t>
  </si>
  <si>
    <t>Family History</t>
  </si>
  <si>
    <t>Presenting Sx</t>
  </si>
  <si>
    <t>Morghan Abshier</t>
  </si>
  <si>
    <t>M</t>
  </si>
  <si>
    <t>F</t>
  </si>
  <si>
    <t>Jackie Robillard</t>
  </si>
  <si>
    <t>Zohal Mohammady</t>
  </si>
  <si>
    <t>Hunter Graves</t>
  </si>
  <si>
    <t>Abigail Hanna</t>
  </si>
  <si>
    <t>negative</t>
  </si>
  <si>
    <t>diff sleep, imp breath with exercise, muscle tenderness, LBP seated, headaches 2/wk, numbness in toes &amp; fingers</t>
  </si>
  <si>
    <t>162 cm</t>
  </si>
  <si>
    <t>Dom Eye</t>
  </si>
  <si>
    <t>Dom Hnd</t>
  </si>
  <si>
    <t>R</t>
  </si>
  <si>
    <t>Date of Presentation</t>
  </si>
  <si>
    <t>6/7 to 6/17</t>
  </si>
  <si>
    <t>LBP</t>
  </si>
  <si>
    <t>6/13 to 6/24, and 7/15</t>
  </si>
  <si>
    <t>7/15 to 7/29</t>
  </si>
  <si>
    <t>7/25 to 8/5</t>
  </si>
  <si>
    <t>8/22 to 9/2</t>
  </si>
  <si>
    <t>3.2 cm</t>
  </si>
  <si>
    <t>3.8 cm</t>
  </si>
  <si>
    <t>present all 4</t>
  </si>
  <si>
    <t>pre Romberg</t>
  </si>
  <si>
    <t>post Romberg</t>
  </si>
  <si>
    <t>pre Tandem</t>
  </si>
  <si>
    <t>post Tandem</t>
  </si>
  <si>
    <t>L sway</t>
  </si>
  <si>
    <t>L lean</t>
  </si>
  <si>
    <t>pre Mittle</t>
  </si>
  <si>
    <t>post Mittle</t>
  </si>
  <si>
    <t>forward</t>
  </si>
  <si>
    <t>L</t>
  </si>
  <si>
    <t>2.5 cm</t>
  </si>
  <si>
    <t>NAD</t>
  </si>
  <si>
    <t>Right</t>
  </si>
  <si>
    <t>176 cm</t>
  </si>
  <si>
    <t>Left</t>
  </si>
  <si>
    <t>165 cm</t>
  </si>
  <si>
    <t>4, 4</t>
  </si>
  <si>
    <t>17, 9</t>
  </si>
  <si>
    <t>AP sway</t>
  </si>
  <si>
    <t>R ataxic</t>
  </si>
  <si>
    <t>Meiki Dunn, 2nd round of care</t>
  </si>
  <si>
    <t>Meiki Dunn, 3rd exam (disc. Tx)</t>
  </si>
  <si>
    <t>5/16 to 5/20</t>
  </si>
  <si>
    <t>8/15 to 8/17</t>
  </si>
  <si>
    <t>1/17 to 1/28, 5/16 to 5/20, 8/15 to 8/17</t>
  </si>
  <si>
    <t>170 cm</t>
  </si>
  <si>
    <t>LBP while standing, headaches 1-2/month</t>
  </si>
  <si>
    <t>3, 15, 4</t>
  </si>
  <si>
    <t>5, 15, 5</t>
  </si>
  <si>
    <t>Ataxic backwards</t>
  </si>
  <si>
    <t>LBP, right shoulder blade pain</t>
  </si>
  <si>
    <t>pain with push-ups, otherwise no pain</t>
  </si>
  <si>
    <t>no pain</t>
  </si>
  <si>
    <t>neck, mid back ache/soreness after activity, headaches 1/2 month, back pain</t>
  </si>
  <si>
    <t>Aubrey Stroud</t>
  </si>
  <si>
    <t>8/2 to 8/16</t>
  </si>
  <si>
    <t>1.2 cm</t>
  </si>
  <si>
    <t>12, 7</t>
  </si>
  <si>
    <t>L wobble</t>
  </si>
  <si>
    <t>Fwd &amp; left</t>
  </si>
  <si>
    <t>positive (sister)</t>
  </si>
  <si>
    <t>positive (mother)</t>
  </si>
  <si>
    <t>145 cm</t>
  </si>
  <si>
    <t>curve type</t>
  </si>
  <si>
    <t>C</t>
  </si>
  <si>
    <t>S</t>
  </si>
  <si>
    <t>menarche</t>
  </si>
  <si>
    <t>NA</t>
  </si>
  <si>
    <t>not yet</t>
  </si>
  <si>
    <t>Age of detection</t>
  </si>
  <si>
    <t>Cobb at detection</t>
  </si>
  <si>
    <t>5th grade school</t>
  </si>
  <si>
    <t>42 degrees</t>
  </si>
  <si>
    <t>june 09, gp</t>
  </si>
  <si>
    <t>40, 36</t>
  </si>
  <si>
    <t>prior treatment</t>
  </si>
  <si>
    <t>schroth (little change), rigo-cheneau brace (no change)</t>
  </si>
  <si>
    <t>6 months chiro (slight improvement)</t>
  </si>
  <si>
    <t>none</t>
  </si>
  <si>
    <t>2 months chiro (no change), no months diff chiro (no change)</t>
  </si>
  <si>
    <t>6 months brace (no change)</t>
  </si>
  <si>
    <t>chiro (worse to 54)</t>
  </si>
  <si>
    <t>41 degrees</t>
  </si>
  <si>
    <t>53, 36</t>
  </si>
  <si>
    <t>feb of 2011</t>
  </si>
  <si>
    <t>45, 50</t>
  </si>
  <si>
    <t>aug of 2010</t>
  </si>
  <si>
    <t>unknown</t>
  </si>
  <si>
    <t>2 yrs ago, dc</t>
  </si>
  <si>
    <t>july of 2010, dc</t>
  </si>
  <si>
    <t>chiro (unknown if change ourred)</t>
  </si>
  <si>
    <t>MEAN</t>
  </si>
  <si>
    <t>pre cd cobb</t>
  </si>
  <si>
    <t>post cd cobb</t>
  </si>
  <si>
    <t>PTX ht</t>
  </si>
  <si>
    <t>Age</t>
  </si>
  <si>
    <t>compliance</t>
  </si>
  <si>
    <t>cd term vert</t>
  </si>
  <si>
    <t>t term vert</t>
  </si>
  <si>
    <t>l lumb vert</t>
  </si>
  <si>
    <t>t4-t8</t>
  </si>
  <si>
    <t>t9-l3</t>
  </si>
  <si>
    <t>t7-t12</t>
  </si>
  <si>
    <t>t12-l4</t>
  </si>
  <si>
    <t>muscle pre</t>
  </si>
  <si>
    <t>muscle post</t>
  </si>
  <si>
    <t>ROM pre</t>
  </si>
  <si>
    <t>ROM post</t>
  </si>
  <si>
    <t>back pain</t>
  </si>
  <si>
    <t>SRS-22</t>
  </si>
  <si>
    <t>follw up</t>
  </si>
  <si>
    <t>DNC</t>
  </si>
  <si>
    <t>pre scoli adam T6</t>
  </si>
  <si>
    <t>pre scoli adam T12</t>
  </si>
  <si>
    <t>pre scoli adam L3</t>
  </si>
  <si>
    <t>pre scoli adam total</t>
  </si>
  <si>
    <t>post scoli adam T6</t>
  </si>
  <si>
    <t>post scoli adam T12</t>
  </si>
  <si>
    <t>post scoli adam L3</t>
  </si>
  <si>
    <t>neck flex</t>
  </si>
  <si>
    <t>neck ext</t>
  </si>
  <si>
    <t>neck L flex</t>
  </si>
  <si>
    <t>neck R flex</t>
  </si>
  <si>
    <t>hip flex L</t>
  </si>
  <si>
    <t>hip flex R</t>
  </si>
  <si>
    <t>post</t>
  </si>
  <si>
    <t>c ext</t>
  </si>
  <si>
    <t>c flex</t>
  </si>
  <si>
    <t>c lf L</t>
  </si>
  <si>
    <t>c lf R</t>
  </si>
  <si>
    <t>c rot L</t>
  </si>
  <si>
    <t>c rot R</t>
  </si>
  <si>
    <t>t ext</t>
  </si>
  <si>
    <t>t flex</t>
  </si>
  <si>
    <t>t rot L</t>
  </si>
  <si>
    <t>t rot R</t>
  </si>
  <si>
    <t>l ext</t>
  </si>
  <si>
    <t>l flex</t>
  </si>
  <si>
    <t>l lf L</t>
  </si>
  <si>
    <t>l lf R</t>
  </si>
  <si>
    <t>4, 8</t>
  </si>
  <si>
    <t>4, 6</t>
  </si>
  <si>
    <t>left</t>
  </si>
  <si>
    <t>right</t>
  </si>
  <si>
    <t>FVC norm</t>
  </si>
  <si>
    <t>FEV1 norm</t>
  </si>
  <si>
    <t>% norm FVC pre</t>
  </si>
  <si>
    <t>% norm FEV1 pre</t>
  </si>
  <si>
    <t>% norm FVC post</t>
  </si>
  <si>
    <t>% norm FEV1 post</t>
  </si>
  <si>
    <t>FVC % imp</t>
  </si>
  <si>
    <t>FEV1 % imp</t>
  </si>
  <si>
    <t>FVC imp cc</t>
  </si>
  <si>
    <t>FEV1 imp cc</t>
  </si>
  <si>
    <t>T Rot pre</t>
  </si>
  <si>
    <t>T Trans pre</t>
  </si>
  <si>
    <t>L Rot pre</t>
  </si>
  <si>
    <t>L Trans pre</t>
  </si>
  <si>
    <t>T Rot post</t>
  </si>
  <si>
    <t>T Trans post</t>
  </si>
  <si>
    <t>L Rot post</t>
  </si>
  <si>
    <t>L Trans post</t>
  </si>
  <si>
    <t>Morghan F-U 11-4</t>
  </si>
  <si>
    <t>Morghan F-U 12-9</t>
  </si>
  <si>
    <t>Jackie F-U 11-9</t>
  </si>
  <si>
    <t>Zohal F-U 12-26</t>
  </si>
  <si>
    <t>Aubrey F-U 12-19</t>
  </si>
  <si>
    <t>T Disc Ratio pre</t>
  </si>
  <si>
    <t>T DR post</t>
  </si>
  <si>
    <t>na</t>
  </si>
  <si>
    <t>L DR pre</t>
  </si>
  <si>
    <t>L Disc Ratio post</t>
  </si>
  <si>
    <t>T DR change</t>
  </si>
  <si>
    <t>T Trans change</t>
  </si>
  <si>
    <t>L Dr change</t>
  </si>
  <si>
    <t>L Trans change</t>
  </si>
  <si>
    <t>T Rot change</t>
  </si>
  <si>
    <t>L Rot change</t>
  </si>
  <si>
    <t>Follow-up Duration</t>
  </si>
  <si>
    <t>10.7%%</t>
  </si>
  <si>
    <t>PEF imp cc</t>
  </si>
  <si>
    <t>FER imp %</t>
  </si>
  <si>
    <t>Morghan F-U 2-3</t>
  </si>
  <si>
    <t>T Cobb Pre</t>
  </si>
  <si>
    <t>T Cobb Post</t>
  </si>
  <si>
    <t>T Cobb FU</t>
  </si>
  <si>
    <t>T Rot Pre</t>
  </si>
  <si>
    <t>T Rot Post</t>
  </si>
  <si>
    <t>T Rot FU</t>
  </si>
  <si>
    <t>T DI Pre</t>
  </si>
  <si>
    <t>T DI Post</t>
  </si>
  <si>
    <t>T DI FU</t>
  </si>
  <si>
    <t>T Dev Pre</t>
  </si>
  <si>
    <t>T Dev Post</t>
  </si>
  <si>
    <t>T Dev FU</t>
  </si>
  <si>
    <t>L Cobb Pre</t>
  </si>
  <si>
    <t>L Cobb Post</t>
  </si>
  <si>
    <t>L Cobb FU</t>
  </si>
  <si>
    <t>L Rot Pre</t>
  </si>
  <si>
    <t>L Rot Post</t>
  </si>
  <si>
    <t>L Rot FU</t>
  </si>
  <si>
    <t>L DI Pre</t>
  </si>
  <si>
    <t>L DI Post</t>
  </si>
  <si>
    <t>L DI FU</t>
  </si>
  <si>
    <t>L Dev Pre</t>
  </si>
  <si>
    <t>L Dev Post</t>
  </si>
  <si>
    <t>L Dev FU</t>
  </si>
  <si>
    <t>Chrono</t>
  </si>
  <si>
    <t>OVERALL</t>
  </si>
  <si>
    <t>worse</t>
  </si>
  <si>
    <t>better</t>
  </si>
  <si>
    <t>slightly better</t>
  </si>
  <si>
    <t>+</t>
  </si>
  <si>
    <t>t6-t10</t>
  </si>
  <si>
    <t>t11-l4</t>
  </si>
  <si>
    <t>Hunter F-U April</t>
  </si>
  <si>
    <t>WRS Rank</t>
  </si>
  <si>
    <t>Pre/Post Delta</t>
  </si>
  <si>
    <t>Pre/FU Delta</t>
  </si>
  <si>
    <t>Rank</t>
  </si>
  <si>
    <t>Sign</t>
  </si>
  <si>
    <t>-</t>
  </si>
  <si>
    <t>TSW</t>
  </si>
  <si>
    <t>Post/FU Delta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</si>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</sst>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0" borderId="0" xfId="0" applyFont="1"/>
    <xf numFmtId="17" fontId="0" fillId="0" borderId="0" xfId="0" applyNumberFormat="1"/>
    <xf numFmtId="0" fontId="0" fillId="0" borderId="0" xfId="0" applyFont="1"/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/>
    <xf numFmtId="0" fontId="2" fillId="0" borderId="0" xfId="0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0" fontId="2" fillId="0" borderId="0" xfId="0" applyNumberFormat="1" applyFont="1"/>
    <xf numFmtId="9" fontId="0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6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0"/>
  <sheetViews>
    <sheetView zoomScale="85" zoomScaleNormal="85" workbookViewId="0">
      <pane xSplit="1" topLeftCell="B1" activePane="topRight" state="frozen"/>
      <selection pane="topRight" activeCell="B12" sqref="B12"/>
    </sheetView>
  </sheetViews>
  <sheetFormatPr defaultRowHeight="14.4" x14ac:dyDescent="0.3"/>
  <cols>
    <col min="1" max="1" width="31.109375" customWidth="1"/>
    <col min="2" max="2" width="31.109375" style="11" customWidth="1"/>
    <col min="3" max="3" width="34.109375" bestFit="1" customWidth="1"/>
    <col min="4" max="4" width="17.88671875" customWidth="1"/>
    <col min="5" max="5" width="9.5546875" bestFit="1" customWidth="1"/>
    <col min="6" max="6" width="9.5546875" style="11" customWidth="1"/>
    <col min="7" max="7" width="15" bestFit="1" customWidth="1"/>
    <col min="8" max="8" width="16.109375" bestFit="1" customWidth="1"/>
    <col min="9" max="9" width="51.33203125" bestFit="1" customWidth="1"/>
    <col min="10" max="13" width="8.5546875" customWidth="1"/>
    <col min="14" max="14" width="12.44140625" bestFit="1" customWidth="1"/>
    <col min="15" max="15" width="8.21875" bestFit="1" customWidth="1"/>
    <col min="16" max="16" width="8.5546875" bestFit="1" customWidth="1"/>
    <col min="17" max="17" width="93.77734375" bestFit="1" customWidth="1"/>
    <col min="18" max="18" width="14.77734375" bestFit="1" customWidth="1"/>
    <col min="19" max="20" width="14.77734375" customWidth="1"/>
    <col min="21" max="21" width="15.109375" bestFit="1" customWidth="1"/>
    <col min="22" max="22" width="16.21875" bestFit="1" customWidth="1"/>
    <col min="23" max="23" width="16.109375" bestFit="1" customWidth="1"/>
    <col min="24" max="24" width="17.109375" bestFit="1" customWidth="1"/>
    <col min="25" max="26" width="17.109375" customWidth="1"/>
    <col min="32" max="32" width="12.44140625" style="7" bestFit="1" customWidth="1"/>
    <col min="33" max="35" width="12.44140625" style="7" customWidth="1"/>
    <col min="40" max="40" width="9.44140625" bestFit="1" customWidth="1"/>
    <col min="41" max="41" width="15.6640625" style="7" bestFit="1" customWidth="1"/>
    <col min="42" max="42" width="22.33203125" style="7" bestFit="1" customWidth="1"/>
    <col min="43" max="43" width="15.5546875" style="7" bestFit="1" customWidth="1"/>
    <col min="44" max="44" width="18.77734375" style="7" bestFit="1" customWidth="1"/>
    <col min="45" max="45" width="16.5546875" bestFit="1" customWidth="1"/>
    <col min="46" max="46" width="17.6640625" style="7" bestFit="1" customWidth="1"/>
    <col min="47" max="47" width="17.6640625" style="7" customWidth="1"/>
    <col min="48" max="48" width="14.88671875" bestFit="1" customWidth="1"/>
    <col min="49" max="49" width="13.77734375" style="7" customWidth="1"/>
    <col min="50" max="50" width="14.77734375" bestFit="1" customWidth="1"/>
    <col min="51" max="51" width="15.44140625" bestFit="1" customWidth="1"/>
    <col min="52" max="52" width="10.44140625" bestFit="1" customWidth="1"/>
    <col min="53" max="53" width="11.33203125" bestFit="1" customWidth="1"/>
    <col min="54" max="54" width="10.44140625" bestFit="1" customWidth="1"/>
    <col min="55" max="55" width="11.33203125" bestFit="1" customWidth="1"/>
    <col min="56" max="56" width="11.44140625" bestFit="1" customWidth="1"/>
    <col min="57" max="57" width="12.33203125" bestFit="1" customWidth="1"/>
    <col min="58" max="58" width="15.21875" bestFit="1" customWidth="1"/>
    <col min="59" max="61" width="12.33203125" customWidth="1"/>
    <col min="66" max="66" width="9.88671875" bestFit="1" customWidth="1"/>
    <col min="67" max="67" width="11.21875" bestFit="1" customWidth="1"/>
    <col min="68" max="68" width="10.88671875" bestFit="1" customWidth="1"/>
    <col min="69" max="69" width="11.77734375" bestFit="1" customWidth="1"/>
    <col min="70" max="70" width="11.77734375" customWidth="1"/>
    <col min="71" max="71" width="12.33203125" bestFit="1" customWidth="1"/>
    <col min="72" max="72" width="10.109375" bestFit="1" customWidth="1"/>
    <col min="73" max="73" width="10.109375" customWidth="1"/>
    <col min="75" max="75" width="9.88671875" bestFit="1" customWidth="1"/>
    <col min="76" max="76" width="8.88671875" bestFit="1" customWidth="1"/>
    <col min="77" max="77" width="9.77734375" bestFit="1" customWidth="1"/>
    <col min="78" max="78" width="10.21875" bestFit="1" customWidth="1"/>
    <col min="79" max="79" width="10.21875" customWidth="1"/>
    <col min="80" max="80" width="11.21875" bestFit="1" customWidth="1"/>
    <col min="81" max="82" width="11.21875" customWidth="1"/>
    <col min="83" max="83" width="11.33203125" bestFit="1" customWidth="1"/>
    <col min="84" max="84" width="9.44140625" bestFit="1" customWidth="1"/>
    <col min="85" max="85" width="10.6640625" bestFit="1" customWidth="1"/>
    <col min="90" max="90" width="9.77734375" bestFit="1" customWidth="1"/>
    <col min="91" max="91" width="9.77734375" customWidth="1"/>
    <col min="92" max="92" width="10" bestFit="1" customWidth="1"/>
    <col min="93" max="93" width="10" customWidth="1"/>
    <col min="127" max="127" width="10.77734375" bestFit="1" customWidth="1"/>
    <col min="129" max="129" width="10.6640625" bestFit="1" customWidth="1"/>
    <col min="130" max="130" width="14.88671875" bestFit="1" customWidth="1"/>
    <col min="131" max="131" width="14.88671875" customWidth="1"/>
    <col min="132" max="132" width="10" style="18" bestFit="1" customWidth="1"/>
    <col min="133" max="133" width="11.77734375" bestFit="1" customWidth="1"/>
    <col min="134" max="134" width="11.77734375" customWidth="1"/>
    <col min="135" max="135" width="9.88671875" bestFit="1" customWidth="1"/>
    <col min="136" max="136" width="11.6640625" bestFit="1" customWidth="1"/>
    <col min="137" max="137" width="15.77734375" bestFit="1" customWidth="1"/>
    <col min="138" max="138" width="11.88671875" bestFit="1" customWidth="1"/>
    <col min="139" max="139" width="11.33203125" bestFit="1" customWidth="1"/>
    <col min="140" max="140" width="14.33203125" style="18" bestFit="1" customWidth="1"/>
    <col min="141" max="141" width="14.33203125" bestFit="1" customWidth="1"/>
    <col min="142" max="142" width="12.44140625" style="18" bestFit="1" customWidth="1"/>
    <col min="143" max="143" width="14.21875" bestFit="1" customWidth="1"/>
  </cols>
  <sheetData>
    <row r="1" spans="1:143" s="3" customFormat="1" x14ac:dyDescent="0.3">
      <c r="A1" s="3" t="s">
        <v>0</v>
      </c>
      <c r="B1" s="10" t="s">
        <v>226</v>
      </c>
      <c r="C1" s="3" t="s">
        <v>58</v>
      </c>
      <c r="D1" s="3" t="s">
        <v>1</v>
      </c>
      <c r="E1" s="3" t="s">
        <v>39</v>
      </c>
      <c r="F1" s="10" t="s">
        <v>143</v>
      </c>
      <c r="G1" s="3" t="s">
        <v>117</v>
      </c>
      <c r="H1" s="3" t="s">
        <v>118</v>
      </c>
      <c r="I1" s="3" t="s">
        <v>123</v>
      </c>
      <c r="J1" s="3" t="s">
        <v>40</v>
      </c>
      <c r="K1" s="3" t="s">
        <v>41</v>
      </c>
      <c r="L1" s="3" t="s">
        <v>42</v>
      </c>
      <c r="M1" s="3" t="s">
        <v>142</v>
      </c>
      <c r="N1" s="3" t="s">
        <v>43</v>
      </c>
      <c r="O1" s="3" t="s">
        <v>55</v>
      </c>
      <c r="P1" s="3" t="s">
        <v>56</v>
      </c>
      <c r="Q1" s="3" t="s">
        <v>44</v>
      </c>
      <c r="R1" s="3" t="s">
        <v>2</v>
      </c>
      <c r="S1" s="3" t="s">
        <v>192</v>
      </c>
      <c r="T1" s="3" t="s">
        <v>193</v>
      </c>
      <c r="U1" s="3" t="s">
        <v>194</v>
      </c>
      <c r="V1" s="3" t="s">
        <v>195</v>
      </c>
      <c r="W1" s="3" t="s">
        <v>196</v>
      </c>
      <c r="X1" s="3" t="s">
        <v>197</v>
      </c>
      <c r="Y1" s="3" t="s">
        <v>198</v>
      </c>
      <c r="Z1" s="3" t="s">
        <v>199</v>
      </c>
      <c r="AA1" s="3" t="s">
        <v>4</v>
      </c>
      <c r="AB1" s="3" t="s">
        <v>5</v>
      </c>
      <c r="AC1" s="3" t="s">
        <v>6</v>
      </c>
      <c r="AD1" s="3" t="s">
        <v>7</v>
      </c>
      <c r="AE1" s="3" t="s">
        <v>8</v>
      </c>
      <c r="AF1" s="6" t="s">
        <v>200</v>
      </c>
      <c r="AG1" s="6" t="s">
        <v>201</v>
      </c>
      <c r="AH1" s="6" t="s">
        <v>229</v>
      </c>
      <c r="AI1" s="6" t="s">
        <v>228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6" t="s">
        <v>160</v>
      </c>
      <c r="AP1" s="6" t="s">
        <v>161</v>
      </c>
      <c r="AQ1" s="6" t="s">
        <v>162</v>
      </c>
      <c r="AR1" s="6" t="s">
        <v>163</v>
      </c>
      <c r="AS1" s="3" t="s">
        <v>164</v>
      </c>
      <c r="AT1" s="6" t="s">
        <v>165</v>
      </c>
      <c r="AU1" s="6" t="s">
        <v>166</v>
      </c>
      <c r="AV1" s="3" t="s">
        <v>16</v>
      </c>
      <c r="AW1" s="6"/>
      <c r="AX1" s="3" t="s">
        <v>17</v>
      </c>
      <c r="AY1" s="3" t="s">
        <v>18</v>
      </c>
      <c r="AZ1" s="3" t="s">
        <v>21</v>
      </c>
      <c r="BA1" s="3" t="s">
        <v>22</v>
      </c>
      <c r="BB1" s="3" t="s">
        <v>23</v>
      </c>
      <c r="BC1" s="3" t="s">
        <v>24</v>
      </c>
      <c r="BD1" s="3" t="s">
        <v>68</v>
      </c>
      <c r="BE1" s="3" t="s">
        <v>69</v>
      </c>
      <c r="BF1" s="3" t="s">
        <v>70</v>
      </c>
      <c r="BG1" s="3" t="s">
        <v>71</v>
      </c>
      <c r="BH1" s="3" t="s">
        <v>74</v>
      </c>
      <c r="BI1" s="3" t="s">
        <v>75</v>
      </c>
      <c r="BJ1" s="3" t="s">
        <v>28</v>
      </c>
      <c r="BK1" s="3" t="s">
        <v>29</v>
      </c>
      <c r="BL1" s="3" t="s">
        <v>158</v>
      </c>
      <c r="BM1" s="3" t="s">
        <v>37</v>
      </c>
      <c r="BN1" s="3" t="s">
        <v>111</v>
      </c>
      <c r="BO1" s="3" t="s">
        <v>145</v>
      </c>
      <c r="BP1" s="3" t="s">
        <v>140</v>
      </c>
      <c r="BQ1" s="3" t="s">
        <v>141</v>
      </c>
      <c r="BR1" s="3" t="s">
        <v>146</v>
      </c>
      <c r="BS1" s="3" t="s">
        <v>30</v>
      </c>
      <c r="BT1" s="3" t="s">
        <v>31</v>
      </c>
      <c r="BU1" s="3" t="s">
        <v>147</v>
      </c>
      <c r="BV1" s="3" t="s">
        <v>32</v>
      </c>
      <c r="BW1" s="3" t="s">
        <v>33</v>
      </c>
      <c r="BX1" s="3" t="s">
        <v>34</v>
      </c>
      <c r="BY1" s="3" t="s">
        <v>35</v>
      </c>
      <c r="BZ1" s="3" t="s">
        <v>157</v>
      </c>
      <c r="CA1" s="3" t="s">
        <v>152</v>
      </c>
      <c r="CB1" s="3" t="s">
        <v>153</v>
      </c>
      <c r="CC1" s="3" t="s">
        <v>154</v>
      </c>
      <c r="CD1" s="3" t="s">
        <v>155</v>
      </c>
      <c r="CE1" s="3" t="s">
        <v>36</v>
      </c>
      <c r="CF1" s="3" t="s">
        <v>114</v>
      </c>
      <c r="CG1" s="3" t="s">
        <v>144</v>
      </c>
      <c r="CH1" s="3" t="s">
        <v>167</v>
      </c>
      <c r="CI1" s="3" t="s">
        <v>173</v>
      </c>
      <c r="CJ1" s="3" t="s">
        <v>168</v>
      </c>
      <c r="CK1" s="3" t="s">
        <v>173</v>
      </c>
      <c r="CL1" s="3" t="s">
        <v>169</v>
      </c>
      <c r="CM1" s="3" t="s">
        <v>173</v>
      </c>
      <c r="CN1" s="3" t="s">
        <v>170</v>
      </c>
      <c r="CO1" s="3" t="s">
        <v>173</v>
      </c>
      <c r="CP1" s="3" t="s">
        <v>171</v>
      </c>
      <c r="CQ1" s="3" t="s">
        <v>173</v>
      </c>
      <c r="CR1" s="3" t="s">
        <v>172</v>
      </c>
      <c r="CS1" s="3" t="s">
        <v>173</v>
      </c>
      <c r="CT1" s="3" t="s">
        <v>174</v>
      </c>
      <c r="CU1" s="3" t="s">
        <v>173</v>
      </c>
      <c r="CV1" s="3" t="s">
        <v>175</v>
      </c>
      <c r="CW1" s="3" t="s">
        <v>173</v>
      </c>
      <c r="CX1" s="3" t="s">
        <v>176</v>
      </c>
      <c r="CY1" s="3" t="s">
        <v>173</v>
      </c>
      <c r="CZ1" s="3" t="s">
        <v>177</v>
      </c>
      <c r="DA1" s="3" t="s">
        <v>173</v>
      </c>
      <c r="DB1" s="3" t="s">
        <v>178</v>
      </c>
      <c r="DC1" s="3" t="s">
        <v>173</v>
      </c>
      <c r="DD1" s="3" t="s">
        <v>179</v>
      </c>
      <c r="DE1" s="3" t="s">
        <v>173</v>
      </c>
      <c r="DF1" s="3" t="s">
        <v>180</v>
      </c>
      <c r="DG1" s="3" t="s">
        <v>173</v>
      </c>
      <c r="DH1" s="3" t="s">
        <v>181</v>
      </c>
      <c r="DI1" s="3" t="s">
        <v>173</v>
      </c>
      <c r="DJ1" s="3" t="s">
        <v>182</v>
      </c>
      <c r="DK1" s="3" t="s">
        <v>173</v>
      </c>
      <c r="DL1" s="3" t="s">
        <v>183</v>
      </c>
      <c r="DM1" s="3" t="s">
        <v>173</v>
      </c>
      <c r="DN1" s="3" t="s">
        <v>184</v>
      </c>
      <c r="DO1" s="3" t="s">
        <v>173</v>
      </c>
      <c r="DP1" s="3" t="s">
        <v>185</v>
      </c>
      <c r="DQ1" s="3" t="s">
        <v>173</v>
      </c>
      <c r="DR1" s="3" t="s">
        <v>186</v>
      </c>
      <c r="DS1" s="3" t="s">
        <v>173</v>
      </c>
      <c r="DT1" s="3" t="s">
        <v>187</v>
      </c>
      <c r="DU1" s="3" t="s">
        <v>173</v>
      </c>
      <c r="DV1" s="3" t="s">
        <v>202</v>
      </c>
      <c r="DW1" s="3" t="s">
        <v>203</v>
      </c>
      <c r="DX1" s="3" t="s">
        <v>204</v>
      </c>
      <c r="DY1" s="3" t="s">
        <v>205</v>
      </c>
      <c r="DZ1" s="3" t="s">
        <v>215</v>
      </c>
      <c r="EA1" s="3" t="s">
        <v>218</v>
      </c>
      <c r="EB1" s="19" t="s">
        <v>206</v>
      </c>
      <c r="EC1" s="3" t="s">
        <v>207</v>
      </c>
      <c r="ED1" s="3" t="s">
        <v>216</v>
      </c>
      <c r="EE1" s="3" t="s">
        <v>208</v>
      </c>
      <c r="EF1" s="3" t="s">
        <v>209</v>
      </c>
      <c r="EG1" s="3" t="s">
        <v>219</v>
      </c>
      <c r="EH1" s="3" t="s">
        <v>220</v>
      </c>
      <c r="EI1" s="3" t="s">
        <v>222</v>
      </c>
      <c r="EJ1" s="19" t="s">
        <v>224</v>
      </c>
      <c r="EK1" s="3" t="s">
        <v>221</v>
      </c>
      <c r="EL1" s="19" t="s">
        <v>225</v>
      </c>
      <c r="EM1" s="3" t="s">
        <v>223</v>
      </c>
    </row>
    <row r="2" spans="1:143" x14ac:dyDescent="0.3">
      <c r="A2" t="s">
        <v>38</v>
      </c>
      <c r="B2" s="11">
        <v>7</v>
      </c>
      <c r="C2" t="s">
        <v>92</v>
      </c>
      <c r="D2">
        <v>1</v>
      </c>
      <c r="E2" s="2">
        <v>35834</v>
      </c>
      <c r="F2" s="11">
        <v>12</v>
      </c>
      <c r="G2" s="2">
        <v>40391</v>
      </c>
      <c r="H2" s="2" t="s">
        <v>130</v>
      </c>
      <c r="I2" s="2" t="s">
        <v>129</v>
      </c>
      <c r="J2" t="s">
        <v>46</v>
      </c>
      <c r="K2">
        <v>111</v>
      </c>
      <c r="L2" t="s">
        <v>54</v>
      </c>
      <c r="M2">
        <v>163.5</v>
      </c>
      <c r="N2" t="s">
        <v>52</v>
      </c>
      <c r="O2" t="s">
        <v>57</v>
      </c>
      <c r="P2" t="s">
        <v>57</v>
      </c>
      <c r="Q2" t="s">
        <v>53</v>
      </c>
      <c r="R2" t="s">
        <v>3</v>
      </c>
      <c r="S2">
        <v>4500</v>
      </c>
      <c r="T2">
        <v>4000</v>
      </c>
      <c r="U2" s="15">
        <f>AA2/S2</f>
        <v>0.7155555555555555</v>
      </c>
      <c r="V2" s="15">
        <f>AD2/T2</f>
        <v>0.55500000000000005</v>
      </c>
      <c r="W2" s="15">
        <f>AE2/S2</f>
        <v>0.75111111111111106</v>
      </c>
      <c r="X2" s="15">
        <f>AL2/T2</f>
        <v>0.67500000000000004</v>
      </c>
      <c r="Y2" s="15">
        <f>W2-U2</f>
        <v>3.5555555555555562E-2</v>
      </c>
      <c r="Z2" s="15">
        <f>X2-V2</f>
        <v>0.12</v>
      </c>
      <c r="AA2">
        <v>3220</v>
      </c>
      <c r="AB2" s="1">
        <v>0.68</v>
      </c>
      <c r="AC2">
        <v>1400</v>
      </c>
      <c r="AD2">
        <v>2220</v>
      </c>
      <c r="AE2">
        <v>3380</v>
      </c>
      <c r="AF2" s="7">
        <f>AE2-AA2</f>
        <v>160</v>
      </c>
      <c r="AG2" s="7">
        <f>AL2-AD2</f>
        <v>480</v>
      </c>
      <c r="AH2" s="1">
        <f>AJ2-AB2</f>
        <v>0.10999999999999999</v>
      </c>
      <c r="AI2" s="7">
        <f>AK2-AC2</f>
        <v>1170</v>
      </c>
      <c r="AJ2" s="1">
        <v>0.79</v>
      </c>
      <c r="AK2">
        <v>2570</v>
      </c>
      <c r="AL2">
        <v>2700</v>
      </c>
      <c r="AM2" t="s">
        <v>14</v>
      </c>
      <c r="AN2" t="s">
        <v>15</v>
      </c>
      <c r="AO2" s="7">
        <v>4</v>
      </c>
      <c r="AP2" s="7">
        <v>13</v>
      </c>
      <c r="AQ2" s="13">
        <v>5</v>
      </c>
      <c r="AR2" s="13">
        <v>22</v>
      </c>
      <c r="AS2">
        <v>1</v>
      </c>
      <c r="AT2" s="7">
        <v>9</v>
      </c>
      <c r="AU2" s="7">
        <v>4</v>
      </c>
      <c r="AV2" s="9">
        <v>14</v>
      </c>
      <c r="AW2" s="13">
        <v>14</v>
      </c>
      <c r="AX2" t="s">
        <v>19</v>
      </c>
      <c r="AY2" s="9" t="s">
        <v>20</v>
      </c>
      <c r="AZ2" t="s">
        <v>25</v>
      </c>
      <c r="BA2" t="s">
        <v>25</v>
      </c>
      <c r="BB2" t="s">
        <v>26</v>
      </c>
      <c r="BC2" s="9" t="s">
        <v>27</v>
      </c>
      <c r="BJ2">
        <v>2</v>
      </c>
      <c r="BK2">
        <v>1</v>
      </c>
      <c r="BN2" t="s">
        <v>112</v>
      </c>
      <c r="BR2" t="s">
        <v>148</v>
      </c>
      <c r="BU2" t="s">
        <v>149</v>
      </c>
      <c r="BV2">
        <v>59</v>
      </c>
      <c r="BW2">
        <v>49</v>
      </c>
      <c r="BX2" s="1">
        <v>0.52</v>
      </c>
      <c r="BY2" s="1">
        <v>0.88</v>
      </c>
      <c r="CA2">
        <v>32.9</v>
      </c>
      <c r="CB2">
        <v>55.4</v>
      </c>
      <c r="CC2" s="1">
        <v>0.73</v>
      </c>
      <c r="CD2" s="1">
        <v>0.13</v>
      </c>
      <c r="CF2" t="s">
        <v>115</v>
      </c>
      <c r="CH2">
        <v>5.7</v>
      </c>
      <c r="CI2">
        <v>6.1</v>
      </c>
      <c r="CJ2">
        <v>5</v>
      </c>
      <c r="CK2">
        <v>7.4</v>
      </c>
      <c r="CL2">
        <v>3.6</v>
      </c>
      <c r="CM2">
        <v>4.3</v>
      </c>
      <c r="CN2">
        <v>3</v>
      </c>
      <c r="CO2">
        <v>5.2</v>
      </c>
      <c r="CP2">
        <v>7.9</v>
      </c>
      <c r="CQ2">
        <v>15.4</v>
      </c>
      <c r="CR2">
        <v>7.7</v>
      </c>
      <c r="CS2">
        <v>17</v>
      </c>
      <c r="CT2">
        <v>72</v>
      </c>
      <c r="CU2">
        <v>73</v>
      </c>
      <c r="CV2">
        <v>71</v>
      </c>
      <c r="CW2">
        <v>66</v>
      </c>
      <c r="CX2">
        <v>55</v>
      </c>
      <c r="CY2">
        <v>49</v>
      </c>
      <c r="CZ2">
        <v>21</v>
      </c>
      <c r="DA2">
        <v>35</v>
      </c>
      <c r="DB2">
        <v>94</v>
      </c>
      <c r="DC2">
        <v>80</v>
      </c>
      <c r="DD2">
        <v>86</v>
      </c>
      <c r="DE2">
        <v>73</v>
      </c>
      <c r="DF2">
        <v>17</v>
      </c>
      <c r="DG2">
        <v>32</v>
      </c>
      <c r="DH2">
        <v>8</v>
      </c>
      <c r="DI2">
        <v>26</v>
      </c>
      <c r="DJ2">
        <v>24</v>
      </c>
      <c r="DK2">
        <v>41</v>
      </c>
      <c r="DL2">
        <v>30</v>
      </c>
      <c r="DM2">
        <v>55</v>
      </c>
      <c r="DN2">
        <v>50</v>
      </c>
      <c r="DO2">
        <v>39</v>
      </c>
      <c r="DP2">
        <v>60</v>
      </c>
      <c r="DQ2">
        <v>47</v>
      </c>
      <c r="DR2">
        <v>38</v>
      </c>
      <c r="DS2">
        <v>39</v>
      </c>
      <c r="DT2">
        <v>28</v>
      </c>
      <c r="DU2">
        <v>23</v>
      </c>
      <c r="DV2" s="15">
        <v>0.27500000000000002</v>
      </c>
      <c r="DW2">
        <v>53</v>
      </c>
      <c r="DX2" t="s">
        <v>115</v>
      </c>
      <c r="DY2" t="s">
        <v>115</v>
      </c>
      <c r="DZ2">
        <v>1.9</v>
      </c>
      <c r="EA2" t="s">
        <v>217</v>
      </c>
      <c r="EB2" s="18">
        <v>0.23749999999999999</v>
      </c>
      <c r="EC2">
        <v>40</v>
      </c>
      <c r="ED2">
        <v>1.5</v>
      </c>
      <c r="EE2" t="s">
        <v>115</v>
      </c>
      <c r="EF2" t="s">
        <v>115</v>
      </c>
      <c r="EG2" t="s">
        <v>217</v>
      </c>
      <c r="EH2">
        <f>DZ2-ED2</f>
        <v>0.39999999999999991</v>
      </c>
      <c r="EJ2" s="18">
        <f>DV2-EB2</f>
        <v>3.7500000000000033E-2</v>
      </c>
      <c r="EK2">
        <f>DW2-EC2</f>
        <v>13</v>
      </c>
    </row>
    <row r="3" spans="1:143" x14ac:dyDescent="0.3">
      <c r="A3" t="s">
        <v>88</v>
      </c>
      <c r="C3" t="s">
        <v>90</v>
      </c>
      <c r="E3" s="2"/>
      <c r="G3" s="2"/>
      <c r="H3" s="2"/>
      <c r="I3" s="2"/>
      <c r="L3" t="s">
        <v>83</v>
      </c>
      <c r="U3" s="15"/>
      <c r="V3" s="15"/>
      <c r="W3" s="15"/>
      <c r="X3" s="15"/>
      <c r="Y3" s="15"/>
      <c r="Z3" s="15"/>
      <c r="AA3">
        <v>3550</v>
      </c>
      <c r="AB3" s="1">
        <v>0.81</v>
      </c>
      <c r="AC3">
        <v>2180</v>
      </c>
      <c r="AD3">
        <v>2890</v>
      </c>
      <c r="AJ3" s="1"/>
      <c r="AX3" t="s">
        <v>67</v>
      </c>
      <c r="AZ3" t="s">
        <v>25</v>
      </c>
      <c r="BA3" t="s">
        <v>25</v>
      </c>
      <c r="BB3" t="s">
        <v>25</v>
      </c>
      <c r="BC3" t="s">
        <v>25</v>
      </c>
      <c r="BV3">
        <v>61</v>
      </c>
      <c r="BX3" s="1"/>
      <c r="BZ3">
        <v>3.84</v>
      </c>
      <c r="DV3" s="1">
        <v>0.3</v>
      </c>
      <c r="DW3">
        <v>73</v>
      </c>
      <c r="DZ3">
        <v>2</v>
      </c>
    </row>
    <row r="4" spans="1:143" x14ac:dyDescent="0.3">
      <c r="A4" t="s">
        <v>89</v>
      </c>
      <c r="C4" t="s">
        <v>91</v>
      </c>
      <c r="E4" s="2"/>
      <c r="G4" s="2"/>
      <c r="H4" s="2"/>
      <c r="I4" s="2"/>
      <c r="K4">
        <v>127</v>
      </c>
      <c r="L4" t="s">
        <v>93</v>
      </c>
      <c r="Q4" t="s">
        <v>94</v>
      </c>
      <c r="U4" s="15"/>
      <c r="V4" s="15"/>
      <c r="W4" s="15"/>
      <c r="X4" s="15"/>
      <c r="Y4" s="15"/>
      <c r="Z4" s="15"/>
      <c r="AA4">
        <v>3240</v>
      </c>
      <c r="AB4" s="1">
        <v>0.85</v>
      </c>
      <c r="AC4">
        <v>2940</v>
      </c>
      <c r="AD4">
        <v>2780</v>
      </c>
      <c r="AJ4" s="1"/>
      <c r="AM4">
        <v>5.7</v>
      </c>
      <c r="AO4" s="7" t="s">
        <v>95</v>
      </c>
      <c r="AS4" t="s">
        <v>96</v>
      </c>
      <c r="AX4" t="s">
        <v>67</v>
      </c>
      <c r="AZ4" t="s">
        <v>25</v>
      </c>
      <c r="BA4" t="s">
        <v>25</v>
      </c>
      <c r="BB4" t="s">
        <v>25</v>
      </c>
      <c r="BD4" t="s">
        <v>86</v>
      </c>
      <c r="BF4" t="s">
        <v>97</v>
      </c>
      <c r="BH4" t="s">
        <v>82</v>
      </c>
      <c r="BV4">
        <v>65</v>
      </c>
      <c r="DV4" s="1">
        <v>0.3</v>
      </c>
      <c r="DW4">
        <v>66</v>
      </c>
      <c r="DZ4">
        <v>2.09</v>
      </c>
    </row>
    <row r="5" spans="1:143" x14ac:dyDescent="0.3">
      <c r="A5" t="s">
        <v>45</v>
      </c>
      <c r="B5" s="11">
        <v>6</v>
      </c>
      <c r="C5" t="s">
        <v>59</v>
      </c>
      <c r="D5">
        <v>2</v>
      </c>
      <c r="E5" s="2">
        <v>35835</v>
      </c>
      <c r="F5" s="11">
        <v>12</v>
      </c>
      <c r="G5" s="2" t="s">
        <v>134</v>
      </c>
      <c r="H5" s="2" t="s">
        <v>135</v>
      </c>
      <c r="I5" s="2" t="s">
        <v>128</v>
      </c>
      <c r="J5" t="s">
        <v>47</v>
      </c>
      <c r="K5">
        <v>143</v>
      </c>
      <c r="L5">
        <v>157</v>
      </c>
      <c r="M5">
        <v>157</v>
      </c>
      <c r="N5" t="s">
        <v>108</v>
      </c>
      <c r="O5" t="s">
        <v>57</v>
      </c>
      <c r="P5" t="s">
        <v>57</v>
      </c>
      <c r="Q5" t="s">
        <v>60</v>
      </c>
      <c r="S5">
        <v>4000</v>
      </c>
      <c r="T5">
        <v>3500</v>
      </c>
      <c r="U5" s="15">
        <f>AA5/S5</f>
        <v>0.59</v>
      </c>
      <c r="V5" s="15">
        <f>AD5/T5</f>
        <v>0.5714285714285714</v>
      </c>
      <c r="W5" s="15">
        <f>AE5/S5</f>
        <v>0.61</v>
      </c>
      <c r="X5" s="15">
        <f>AL5/T5</f>
        <v>0.6</v>
      </c>
      <c r="Y5" s="15">
        <f>W5-U5</f>
        <v>2.0000000000000018E-2</v>
      </c>
      <c r="Z5" s="15">
        <f>X5-V5</f>
        <v>2.8571428571428581E-2</v>
      </c>
      <c r="AA5">
        <v>2360</v>
      </c>
      <c r="AB5" s="1">
        <v>0.87</v>
      </c>
      <c r="AC5">
        <v>1370</v>
      </c>
      <c r="AD5">
        <v>2000</v>
      </c>
      <c r="AE5">
        <v>2440</v>
      </c>
      <c r="AF5" s="7">
        <f>AE5-AA5</f>
        <v>80</v>
      </c>
      <c r="AG5" s="7">
        <f>AL5-AD5</f>
        <v>100</v>
      </c>
      <c r="AH5" s="1">
        <f>AJ5-AB5</f>
        <v>-1.0000000000000009E-2</v>
      </c>
      <c r="AI5" s="7">
        <f>AK5-AC5</f>
        <v>1180</v>
      </c>
      <c r="AJ5" s="1">
        <v>0.86</v>
      </c>
      <c r="AK5">
        <v>2550</v>
      </c>
      <c r="AL5">
        <v>2100</v>
      </c>
      <c r="AM5" t="s">
        <v>104</v>
      </c>
      <c r="AN5" t="s">
        <v>78</v>
      </c>
      <c r="AO5" s="7">
        <v>15</v>
      </c>
      <c r="AP5" s="7">
        <v>5</v>
      </c>
      <c r="AQ5" s="6">
        <v>13</v>
      </c>
      <c r="AR5" s="6">
        <v>33</v>
      </c>
      <c r="AS5">
        <v>14</v>
      </c>
      <c r="AT5" s="7">
        <v>2</v>
      </c>
      <c r="AU5" s="7">
        <v>5</v>
      </c>
      <c r="AV5" s="9">
        <v>21</v>
      </c>
      <c r="AW5" s="13">
        <v>21</v>
      </c>
      <c r="AX5" t="s">
        <v>19</v>
      </c>
      <c r="AY5" s="9" t="s">
        <v>67</v>
      </c>
      <c r="AZ5" t="s">
        <v>25</v>
      </c>
      <c r="BA5" t="s">
        <v>25</v>
      </c>
      <c r="BB5" t="s">
        <v>105</v>
      </c>
      <c r="BC5" s="3" t="s">
        <v>84</v>
      </c>
      <c r="BD5" t="s">
        <v>72</v>
      </c>
      <c r="BE5" s="9" t="s">
        <v>79</v>
      </c>
      <c r="BF5" t="s">
        <v>106</v>
      </c>
      <c r="BG5" s="9" t="s">
        <v>79</v>
      </c>
      <c r="BH5" t="s">
        <v>107</v>
      </c>
      <c r="BI5" t="s">
        <v>107</v>
      </c>
      <c r="BJ5">
        <v>6</v>
      </c>
      <c r="BK5">
        <v>3</v>
      </c>
      <c r="BN5" t="s">
        <v>113</v>
      </c>
      <c r="BP5">
        <v>20</v>
      </c>
      <c r="BQ5">
        <v>7.5</v>
      </c>
      <c r="BR5" t="s">
        <v>150</v>
      </c>
      <c r="BS5">
        <v>45</v>
      </c>
      <c r="BT5">
        <v>38</v>
      </c>
      <c r="BU5" t="s">
        <v>151</v>
      </c>
      <c r="BV5">
        <v>45</v>
      </c>
      <c r="BW5">
        <v>36</v>
      </c>
      <c r="BX5" s="1">
        <v>0.67</v>
      </c>
      <c r="BY5" s="1">
        <v>0.74</v>
      </c>
      <c r="CA5">
        <v>25.9</v>
      </c>
      <c r="CB5">
        <v>28.7</v>
      </c>
      <c r="CC5" s="1">
        <v>3.73</v>
      </c>
      <c r="CD5" s="1">
        <v>1.74</v>
      </c>
      <c r="CF5" s="4">
        <v>39508</v>
      </c>
      <c r="CH5">
        <v>3.3</v>
      </c>
      <c r="CI5">
        <v>2</v>
      </c>
      <c r="CJ5">
        <v>4.7</v>
      </c>
      <c r="CK5">
        <v>2.7</v>
      </c>
      <c r="CL5">
        <v>2.9</v>
      </c>
      <c r="CM5">
        <v>2.4</v>
      </c>
      <c r="CN5">
        <v>2.9</v>
      </c>
      <c r="CO5">
        <v>2.2999999999999998</v>
      </c>
      <c r="CP5">
        <v>5</v>
      </c>
      <c r="CQ5">
        <v>8</v>
      </c>
      <c r="CR5">
        <v>7.1</v>
      </c>
      <c r="CS5">
        <v>11.3</v>
      </c>
      <c r="CT5">
        <v>57</v>
      </c>
      <c r="CU5">
        <v>58</v>
      </c>
      <c r="CV5">
        <v>55</v>
      </c>
      <c r="CW5">
        <v>63</v>
      </c>
      <c r="CX5">
        <v>53</v>
      </c>
      <c r="CY5">
        <v>45</v>
      </c>
      <c r="CZ5">
        <v>35</v>
      </c>
      <c r="DA5">
        <v>31</v>
      </c>
      <c r="DB5">
        <v>37</v>
      </c>
      <c r="DC5">
        <v>66</v>
      </c>
      <c r="DD5">
        <v>40</v>
      </c>
      <c r="DE5">
        <v>59</v>
      </c>
      <c r="DF5">
        <v>30</v>
      </c>
      <c r="DG5">
        <v>22</v>
      </c>
      <c r="DH5">
        <v>19</v>
      </c>
      <c r="DI5">
        <v>38</v>
      </c>
      <c r="DJ5">
        <v>21</v>
      </c>
      <c r="DK5">
        <v>35</v>
      </c>
      <c r="DL5">
        <v>27</v>
      </c>
      <c r="DM5">
        <v>44</v>
      </c>
      <c r="DN5">
        <v>11</v>
      </c>
      <c r="DO5">
        <v>7</v>
      </c>
      <c r="DP5">
        <v>41</v>
      </c>
      <c r="DQ5">
        <v>78</v>
      </c>
      <c r="DR5">
        <v>14</v>
      </c>
      <c r="DS5">
        <v>55</v>
      </c>
      <c r="DT5">
        <v>23</v>
      </c>
      <c r="DU5">
        <v>39</v>
      </c>
      <c r="DV5" s="15">
        <v>0.125</v>
      </c>
      <c r="DW5">
        <v>7</v>
      </c>
      <c r="DX5" s="15">
        <v>0.24299999999999999</v>
      </c>
      <c r="DY5">
        <v>32</v>
      </c>
      <c r="DZ5">
        <v>1.6</v>
      </c>
      <c r="EA5">
        <v>1.4</v>
      </c>
      <c r="EB5" s="18">
        <v>7.0000000000000007E-2</v>
      </c>
      <c r="EC5">
        <v>16</v>
      </c>
      <c r="ED5">
        <v>1.5</v>
      </c>
      <c r="EE5" s="15">
        <v>0.108</v>
      </c>
      <c r="EF5">
        <v>26</v>
      </c>
      <c r="EG5">
        <v>1.36</v>
      </c>
      <c r="EH5">
        <f>DZ5-ED5</f>
        <v>0.10000000000000009</v>
      </c>
      <c r="EI5">
        <f>EA5-EG5</f>
        <v>3.9999999999999813E-2</v>
      </c>
      <c r="EJ5" s="18">
        <f>DV5-EB5</f>
        <v>5.4999999999999993E-2</v>
      </c>
      <c r="EK5">
        <f>DW5-EC5</f>
        <v>-9</v>
      </c>
      <c r="EL5" s="18">
        <f>DX5-EE5</f>
        <v>0.13500000000000001</v>
      </c>
      <c r="EM5">
        <f>DY5-EF5</f>
        <v>6</v>
      </c>
    </row>
    <row r="6" spans="1:143" x14ac:dyDescent="0.3">
      <c r="A6" t="s">
        <v>210</v>
      </c>
      <c r="E6" s="2"/>
      <c r="G6" s="2"/>
      <c r="H6" s="2"/>
      <c r="I6" s="2"/>
      <c r="U6" s="15"/>
      <c r="V6" s="15"/>
      <c r="W6" s="15"/>
      <c r="X6" s="15"/>
      <c r="Y6" s="15"/>
      <c r="Z6" s="15"/>
      <c r="AB6" s="1"/>
      <c r="AJ6" s="1"/>
      <c r="AQ6" s="6"/>
      <c r="AR6" s="6"/>
      <c r="AV6" s="9"/>
      <c r="AW6" s="13"/>
      <c r="AY6" s="9"/>
      <c r="BC6" s="3"/>
      <c r="BE6" s="9"/>
      <c r="BG6" s="9"/>
      <c r="BT6">
        <v>37</v>
      </c>
      <c r="BV6">
        <v>43</v>
      </c>
      <c r="BX6" s="1"/>
      <c r="BY6" s="1"/>
      <c r="CC6" s="1"/>
      <c r="CD6" s="1"/>
      <c r="CF6" s="4"/>
      <c r="DV6" s="1">
        <v>7.0000000000000007E-2</v>
      </c>
      <c r="DW6">
        <v>8</v>
      </c>
      <c r="DX6" s="15">
        <v>0.16200000000000001</v>
      </c>
      <c r="DY6">
        <v>28</v>
      </c>
      <c r="DZ6">
        <v>1.6</v>
      </c>
      <c r="EA6">
        <v>1.24</v>
      </c>
    </row>
    <row r="7" spans="1:143" x14ac:dyDescent="0.3">
      <c r="A7" t="s">
        <v>211</v>
      </c>
      <c r="E7" s="2"/>
      <c r="G7" s="2"/>
      <c r="H7" s="2"/>
      <c r="I7" s="2"/>
      <c r="U7" s="15"/>
      <c r="V7" s="15"/>
      <c r="W7" s="15"/>
      <c r="X7" s="15"/>
      <c r="Y7" s="15"/>
      <c r="Z7" s="15"/>
      <c r="AB7" s="1"/>
      <c r="AJ7" s="1"/>
      <c r="AQ7" s="6"/>
      <c r="AR7" s="6"/>
      <c r="AV7" s="9"/>
      <c r="AW7" s="13"/>
      <c r="AY7" s="9"/>
      <c r="BC7" s="3"/>
      <c r="BE7" s="9"/>
      <c r="BG7" s="9"/>
      <c r="BT7">
        <v>38.5</v>
      </c>
      <c r="BV7">
        <v>42</v>
      </c>
      <c r="BX7" s="1"/>
      <c r="BY7" s="1"/>
      <c r="BZ7">
        <v>4.0199999999999996</v>
      </c>
      <c r="CC7" s="1"/>
      <c r="CD7" s="1"/>
      <c r="CF7" s="4"/>
      <c r="DV7" t="s">
        <v>227</v>
      </c>
      <c r="DW7">
        <v>12</v>
      </c>
      <c r="DX7" s="15">
        <v>0.13500000000000001</v>
      </c>
      <c r="DY7">
        <v>29</v>
      </c>
      <c r="DZ7">
        <v>1.43</v>
      </c>
      <c r="EA7">
        <v>1.34</v>
      </c>
    </row>
    <row r="8" spans="1:143" x14ac:dyDescent="0.3">
      <c r="A8" t="s">
        <v>230</v>
      </c>
      <c r="E8" s="2"/>
      <c r="G8" s="2"/>
      <c r="H8" s="2"/>
      <c r="I8" s="2"/>
      <c r="U8" s="15"/>
      <c r="V8" s="15"/>
      <c r="W8" s="15"/>
      <c r="X8" s="15"/>
      <c r="Y8" s="15"/>
      <c r="Z8" s="15"/>
      <c r="AB8" s="1"/>
      <c r="AJ8" s="1"/>
      <c r="AQ8" s="6"/>
      <c r="AR8" s="6"/>
      <c r="AV8" s="9"/>
      <c r="AW8" s="13"/>
      <c r="AY8" s="9"/>
      <c r="BC8" s="3"/>
      <c r="BE8" s="9"/>
      <c r="BG8" s="9"/>
      <c r="BT8">
        <v>35</v>
      </c>
      <c r="BV8">
        <v>40</v>
      </c>
      <c r="BX8" s="1"/>
      <c r="BY8" s="1"/>
      <c r="CC8" s="1"/>
      <c r="CD8" s="1"/>
      <c r="CF8" s="4"/>
      <c r="DV8" s="15">
        <f>2/28</f>
        <v>7.1428571428571425E-2</v>
      </c>
      <c r="DW8">
        <v>6</v>
      </c>
      <c r="DX8" s="15">
        <f>4/38</f>
        <v>0.10526315789473684</v>
      </c>
      <c r="DY8">
        <v>25</v>
      </c>
    </row>
    <row r="9" spans="1:143" x14ac:dyDescent="0.3">
      <c r="A9" t="s">
        <v>48</v>
      </c>
      <c r="C9" t="s">
        <v>61</v>
      </c>
      <c r="D9">
        <v>3</v>
      </c>
      <c r="E9" s="2">
        <v>34955</v>
      </c>
      <c r="F9" s="11">
        <v>15</v>
      </c>
      <c r="G9" s="2" t="s">
        <v>119</v>
      </c>
      <c r="H9" s="2" t="s">
        <v>120</v>
      </c>
      <c r="I9" s="2" t="s">
        <v>125</v>
      </c>
      <c r="J9" t="s">
        <v>47</v>
      </c>
      <c r="K9">
        <v>123</v>
      </c>
      <c r="L9">
        <v>175</v>
      </c>
      <c r="M9">
        <v>174</v>
      </c>
      <c r="N9" t="s">
        <v>52</v>
      </c>
      <c r="O9" t="s">
        <v>57</v>
      </c>
      <c r="P9" t="s">
        <v>57</v>
      </c>
      <c r="Q9" t="s">
        <v>98</v>
      </c>
      <c r="S9">
        <v>4700</v>
      </c>
      <c r="T9">
        <v>3900</v>
      </c>
      <c r="U9" s="15">
        <f>AA9/S9</f>
        <v>0.65957446808510634</v>
      </c>
      <c r="V9" s="15">
        <f>AD9/T9</f>
        <v>0.68717948717948718</v>
      </c>
      <c r="W9" s="15">
        <f>AE9/S9</f>
        <v>0.67872340425531918</v>
      </c>
      <c r="X9" s="15">
        <f>AL9/T9</f>
        <v>0.68717948717948718</v>
      </c>
      <c r="Y9" s="15">
        <f>W9-U9</f>
        <v>1.9148936170212849E-2</v>
      </c>
      <c r="Z9" s="15">
        <f>X9-V9</f>
        <v>0</v>
      </c>
      <c r="AA9">
        <v>3100</v>
      </c>
      <c r="AB9" s="1">
        <v>0.87</v>
      </c>
      <c r="AC9">
        <v>3780</v>
      </c>
      <c r="AD9">
        <v>2680</v>
      </c>
      <c r="AE9">
        <v>3190</v>
      </c>
      <c r="AF9" s="7">
        <f>AE9-AA9</f>
        <v>90</v>
      </c>
      <c r="AG9" s="7">
        <f>AL9-AD9</f>
        <v>0</v>
      </c>
      <c r="AH9" s="1">
        <f>AJ9-AB9</f>
        <v>-2.0000000000000018E-2</v>
      </c>
      <c r="AI9" s="7">
        <f>AK9-AC9</f>
        <v>240</v>
      </c>
      <c r="AJ9" s="1">
        <v>0.85</v>
      </c>
      <c r="AK9">
        <v>4020</v>
      </c>
      <c r="AL9">
        <v>2680</v>
      </c>
      <c r="AM9" t="s">
        <v>65</v>
      </c>
      <c r="AN9" t="s">
        <v>66</v>
      </c>
      <c r="AO9" s="7">
        <v>23</v>
      </c>
      <c r="AP9" s="7">
        <v>15</v>
      </c>
      <c r="AQ9" s="6">
        <v>5</v>
      </c>
      <c r="AR9" s="13">
        <v>43</v>
      </c>
      <c r="AS9">
        <v>25</v>
      </c>
      <c r="AT9" s="7">
        <v>15</v>
      </c>
      <c r="AU9" s="7">
        <v>0</v>
      </c>
      <c r="AV9" s="3">
        <v>40</v>
      </c>
      <c r="AW9" s="13">
        <v>40</v>
      </c>
      <c r="AX9" t="s">
        <v>67</v>
      </c>
      <c r="AY9" t="s">
        <v>67</v>
      </c>
      <c r="AZ9" t="s">
        <v>25</v>
      </c>
      <c r="BA9" t="s">
        <v>25</v>
      </c>
      <c r="BB9" t="s">
        <v>25</v>
      </c>
      <c r="BC9" t="s">
        <v>25</v>
      </c>
      <c r="BD9" t="s">
        <v>72</v>
      </c>
      <c r="BE9" t="s">
        <v>72</v>
      </c>
      <c r="BF9" t="s">
        <v>73</v>
      </c>
      <c r="BG9" t="s">
        <v>73</v>
      </c>
      <c r="BH9" t="s">
        <v>76</v>
      </c>
      <c r="BI9" t="s">
        <v>76</v>
      </c>
      <c r="BJ9">
        <v>6</v>
      </c>
      <c r="BK9">
        <v>2</v>
      </c>
      <c r="BN9" t="s">
        <v>113</v>
      </c>
      <c r="BP9">
        <v>38</v>
      </c>
      <c r="BQ9">
        <v>27</v>
      </c>
      <c r="BS9">
        <v>58.5</v>
      </c>
      <c r="BT9">
        <v>51</v>
      </c>
      <c r="BV9">
        <v>51</v>
      </c>
      <c r="BW9">
        <v>39</v>
      </c>
      <c r="BX9" s="1">
        <v>0.73</v>
      </c>
      <c r="CA9">
        <v>34.200000000000003</v>
      </c>
      <c r="CB9">
        <v>38.799999999999997</v>
      </c>
      <c r="CC9" s="1">
        <v>2.7</v>
      </c>
      <c r="CD9" s="1">
        <v>1.6</v>
      </c>
      <c r="CF9" s="4">
        <v>40483</v>
      </c>
      <c r="CH9">
        <v>2</v>
      </c>
      <c r="CI9">
        <v>4.0999999999999996</v>
      </c>
      <c r="CJ9">
        <v>4.5</v>
      </c>
      <c r="CK9">
        <v>2.2999999999999998</v>
      </c>
      <c r="CL9">
        <v>2.7</v>
      </c>
      <c r="CM9">
        <v>2.5</v>
      </c>
      <c r="CN9">
        <v>2.4</v>
      </c>
      <c r="CO9">
        <v>3.3</v>
      </c>
      <c r="CP9">
        <v>10</v>
      </c>
      <c r="CQ9">
        <v>13.7</v>
      </c>
      <c r="CR9">
        <v>12.6</v>
      </c>
      <c r="CS9">
        <v>12.9</v>
      </c>
      <c r="CT9">
        <v>55</v>
      </c>
      <c r="CU9">
        <v>95</v>
      </c>
      <c r="CV9">
        <v>64</v>
      </c>
      <c r="CW9">
        <v>67</v>
      </c>
      <c r="CX9">
        <v>58</v>
      </c>
      <c r="CY9">
        <v>64</v>
      </c>
      <c r="CZ9">
        <v>43</v>
      </c>
      <c r="DA9">
        <v>35</v>
      </c>
      <c r="DB9">
        <v>80</v>
      </c>
      <c r="DC9">
        <v>95</v>
      </c>
      <c r="DD9">
        <v>77</v>
      </c>
      <c r="DE9">
        <v>87</v>
      </c>
      <c r="DF9">
        <v>18</v>
      </c>
      <c r="DG9">
        <v>38</v>
      </c>
      <c r="DH9">
        <v>21</v>
      </c>
      <c r="DI9">
        <v>33</v>
      </c>
      <c r="DJ9">
        <v>14</v>
      </c>
      <c r="DK9">
        <v>19</v>
      </c>
      <c r="DL9">
        <v>14</v>
      </c>
      <c r="DM9">
        <v>17</v>
      </c>
      <c r="DN9">
        <v>15</v>
      </c>
      <c r="DO9">
        <v>19</v>
      </c>
      <c r="DP9">
        <v>30</v>
      </c>
      <c r="DQ9">
        <v>71</v>
      </c>
      <c r="DR9">
        <v>42</v>
      </c>
      <c r="DS9" t="s">
        <v>159</v>
      </c>
      <c r="DT9">
        <v>31</v>
      </c>
      <c r="DU9" t="s">
        <v>159</v>
      </c>
      <c r="DV9" s="15">
        <v>0.26500000000000001</v>
      </c>
      <c r="DW9">
        <v>33.5</v>
      </c>
      <c r="DX9" s="15">
        <v>6.5000000000000002E-2</v>
      </c>
      <c r="DY9">
        <v>35</v>
      </c>
      <c r="DZ9">
        <v>1.67</v>
      </c>
      <c r="EA9">
        <v>1.57</v>
      </c>
      <c r="EB9" s="18">
        <v>0.24</v>
      </c>
      <c r="EC9">
        <v>26</v>
      </c>
      <c r="ED9">
        <v>1.3</v>
      </c>
      <c r="EE9" s="15">
        <v>4.2999999999999997E-2</v>
      </c>
      <c r="EF9">
        <v>28</v>
      </c>
      <c r="EG9">
        <v>1.77</v>
      </c>
      <c r="EH9">
        <f>DZ9-ED9</f>
        <v>0.36999999999999988</v>
      </c>
      <c r="EI9">
        <f>EA9-EG9</f>
        <v>-0.19999999999999996</v>
      </c>
      <c r="EJ9" s="18">
        <f>DV9-EB9</f>
        <v>2.5000000000000022E-2</v>
      </c>
      <c r="EK9">
        <f>DW9-EC9</f>
        <v>7.5</v>
      </c>
      <c r="EL9" s="18">
        <f>DX9-EE9</f>
        <v>2.2000000000000006E-2</v>
      </c>
      <c r="EM9">
        <f>DY9-EF9</f>
        <v>7</v>
      </c>
    </row>
    <row r="10" spans="1:143" x14ac:dyDescent="0.3">
      <c r="A10" t="s">
        <v>212</v>
      </c>
      <c r="B10" s="11">
        <v>5</v>
      </c>
      <c r="E10" s="2"/>
      <c r="G10" s="2"/>
      <c r="H10" s="2"/>
      <c r="I10" s="2"/>
      <c r="U10" s="15"/>
      <c r="V10" s="15"/>
      <c r="W10" s="15"/>
      <c r="X10" s="15"/>
      <c r="Y10" s="15"/>
      <c r="Z10" s="15"/>
      <c r="AB10" s="1"/>
      <c r="AJ10" s="1"/>
      <c r="AQ10" s="6"/>
      <c r="AR10" s="13"/>
      <c r="AV10" s="3"/>
      <c r="AW10" s="13"/>
      <c r="BS10">
        <v>58</v>
      </c>
      <c r="BV10">
        <v>48</v>
      </c>
      <c r="BX10" s="1"/>
      <c r="BY10" s="1">
        <v>0.86</v>
      </c>
      <c r="BZ10">
        <v>4.45</v>
      </c>
      <c r="CC10" s="1"/>
      <c r="CD10" s="1"/>
      <c r="CF10" s="4"/>
      <c r="DV10" s="15">
        <v>0.26500000000000001</v>
      </c>
      <c r="DW10">
        <v>26.5</v>
      </c>
      <c r="DX10" s="15">
        <v>6.5000000000000002E-2</v>
      </c>
      <c r="DY10">
        <v>29.5</v>
      </c>
      <c r="DZ10">
        <v>1.5</v>
      </c>
      <c r="EA10">
        <v>1.8</v>
      </c>
    </row>
    <row r="11" spans="1:143" x14ac:dyDescent="0.3">
      <c r="A11" t="s">
        <v>49</v>
      </c>
      <c r="C11" t="s">
        <v>62</v>
      </c>
      <c r="D11">
        <v>4</v>
      </c>
      <c r="E11" s="2">
        <v>35711</v>
      </c>
      <c r="F11" s="11">
        <v>13</v>
      </c>
      <c r="G11" s="2" t="s">
        <v>132</v>
      </c>
      <c r="H11" s="2" t="s">
        <v>133</v>
      </c>
      <c r="I11" s="2" t="s">
        <v>126</v>
      </c>
      <c r="J11" t="s">
        <v>47</v>
      </c>
      <c r="K11">
        <v>96</v>
      </c>
      <c r="L11">
        <v>143</v>
      </c>
      <c r="M11">
        <v>143</v>
      </c>
      <c r="N11" t="s">
        <v>52</v>
      </c>
      <c r="O11" t="s">
        <v>77</v>
      </c>
      <c r="P11" t="s">
        <v>57</v>
      </c>
      <c r="Q11" t="s">
        <v>99</v>
      </c>
      <c r="S11">
        <v>3400</v>
      </c>
      <c r="T11">
        <v>3100</v>
      </c>
      <c r="U11" s="15">
        <f>AA11/S11</f>
        <v>0.53529411764705881</v>
      </c>
      <c r="V11" s="15">
        <f>AD11/T11</f>
        <v>0.48064516129032259</v>
      </c>
      <c r="W11" s="15">
        <f>AE11/S11</f>
        <v>0.53529411764705881</v>
      </c>
      <c r="X11" s="15">
        <f>AL11/T11</f>
        <v>0.46451612903225808</v>
      </c>
      <c r="Y11" s="15">
        <f>W11-U11</f>
        <v>0</v>
      </c>
      <c r="Z11" s="15">
        <f>X11-V11</f>
        <v>-1.6129032258064502E-2</v>
      </c>
      <c r="AA11">
        <v>1820</v>
      </c>
      <c r="AB11" s="1">
        <v>0.81</v>
      </c>
      <c r="AC11">
        <v>1120</v>
      </c>
      <c r="AD11">
        <v>1490</v>
      </c>
      <c r="AE11">
        <v>1820</v>
      </c>
      <c r="AF11" s="7">
        <f>AE11-AA11</f>
        <v>0</v>
      </c>
      <c r="AG11" s="7">
        <f>AL11-AD11</f>
        <v>-50</v>
      </c>
      <c r="AH11" s="1">
        <f>AJ11-AB11</f>
        <v>0.17999999999999994</v>
      </c>
      <c r="AI11" s="7">
        <f>AK11-AC11</f>
        <v>180</v>
      </c>
      <c r="AJ11" s="1">
        <v>0.99</v>
      </c>
      <c r="AK11">
        <v>1300</v>
      </c>
      <c r="AL11">
        <v>1440</v>
      </c>
      <c r="AM11" t="s">
        <v>78</v>
      </c>
      <c r="AN11" t="s">
        <v>78</v>
      </c>
      <c r="AO11" s="7">
        <v>7</v>
      </c>
      <c r="AP11" s="7">
        <v>14</v>
      </c>
      <c r="AQ11" s="13">
        <v>10</v>
      </c>
      <c r="AR11" s="13">
        <v>31</v>
      </c>
      <c r="AS11">
        <v>9</v>
      </c>
      <c r="AT11" s="7">
        <v>4</v>
      </c>
      <c r="AU11" s="7">
        <v>2</v>
      </c>
      <c r="AV11" s="9">
        <v>15</v>
      </c>
      <c r="AW11" s="13">
        <v>15</v>
      </c>
      <c r="AX11" t="s">
        <v>19</v>
      </c>
      <c r="AY11" s="9" t="s">
        <v>20</v>
      </c>
      <c r="AZ11" t="s">
        <v>25</v>
      </c>
      <c r="BA11" t="s">
        <v>25</v>
      </c>
      <c r="BB11" t="s">
        <v>25</v>
      </c>
      <c r="BC11" t="s">
        <v>25</v>
      </c>
      <c r="BD11" t="s">
        <v>79</v>
      </c>
      <c r="BE11" t="s">
        <v>79</v>
      </c>
      <c r="BF11" t="s">
        <v>79</v>
      </c>
      <c r="BG11" t="s">
        <v>79</v>
      </c>
      <c r="BH11" t="s">
        <v>80</v>
      </c>
      <c r="BI11" s="9" t="s">
        <v>79</v>
      </c>
      <c r="BJ11">
        <v>0</v>
      </c>
      <c r="BK11">
        <v>0</v>
      </c>
      <c r="BN11" t="s">
        <v>113</v>
      </c>
      <c r="BS11">
        <v>63</v>
      </c>
      <c r="BT11">
        <v>52</v>
      </c>
      <c r="BV11">
        <v>53</v>
      </c>
      <c r="BW11">
        <v>45</v>
      </c>
      <c r="BX11" s="1">
        <v>0.68</v>
      </c>
      <c r="BY11" s="1">
        <v>0.72</v>
      </c>
      <c r="CF11" s="4">
        <v>40725</v>
      </c>
      <c r="DV11" s="15">
        <v>0.19600000000000001</v>
      </c>
      <c r="DW11">
        <v>24</v>
      </c>
      <c r="DX11" s="1">
        <v>0.12</v>
      </c>
      <c r="DY11">
        <v>35</v>
      </c>
      <c r="DZ11">
        <v>1.54</v>
      </c>
      <c r="EA11">
        <v>1.53</v>
      </c>
      <c r="EB11" s="18">
        <v>0</v>
      </c>
      <c r="EC11">
        <v>18</v>
      </c>
      <c r="ED11">
        <v>1.53</v>
      </c>
      <c r="EE11" s="1">
        <v>0</v>
      </c>
      <c r="EF11">
        <v>30</v>
      </c>
      <c r="EG11">
        <v>1.1499999999999999</v>
      </c>
      <c r="EH11">
        <f>DZ11-ED11</f>
        <v>1.0000000000000009E-2</v>
      </c>
      <c r="EI11">
        <f>EA11-EG11</f>
        <v>0.38000000000000012</v>
      </c>
      <c r="EJ11" s="18">
        <f>DV11-EB11</f>
        <v>0.19600000000000001</v>
      </c>
      <c r="EK11">
        <f>DW11-EC11</f>
        <v>6</v>
      </c>
      <c r="EL11" s="18">
        <f>DX11-EE11</f>
        <v>0.12</v>
      </c>
      <c r="EM11">
        <f>DY11-EF11</f>
        <v>5</v>
      </c>
    </row>
    <row r="12" spans="1:143" x14ac:dyDescent="0.3">
      <c r="A12" t="s">
        <v>213</v>
      </c>
      <c r="B12" s="11">
        <v>5</v>
      </c>
      <c r="E12" s="2"/>
      <c r="G12" s="2"/>
      <c r="H12" s="2"/>
      <c r="I12" s="2"/>
      <c r="U12" s="15"/>
      <c r="V12" s="15"/>
      <c r="W12" s="15"/>
      <c r="X12" s="15"/>
      <c r="Y12" s="15"/>
      <c r="Z12" s="15"/>
      <c r="AB12" s="1"/>
      <c r="AJ12" s="1"/>
      <c r="AQ12" s="13"/>
      <c r="AR12" s="13"/>
      <c r="AV12" s="9"/>
      <c r="AW12" s="13"/>
      <c r="AY12" s="9"/>
      <c r="BI12" s="9"/>
      <c r="BS12">
        <v>49</v>
      </c>
      <c r="BV12">
        <v>44</v>
      </c>
      <c r="BX12" s="1"/>
      <c r="BY12" s="1"/>
      <c r="BZ12">
        <v>3.68</v>
      </c>
      <c r="CF12" s="4"/>
      <c r="DV12" s="15">
        <v>0.13700000000000001</v>
      </c>
      <c r="DW12">
        <v>16</v>
      </c>
      <c r="DX12" s="15">
        <v>6.0999999999999999E-2</v>
      </c>
      <c r="DY12">
        <v>38</v>
      </c>
      <c r="DZ12">
        <v>1.75</v>
      </c>
      <c r="EA12">
        <v>1.4</v>
      </c>
    </row>
    <row r="13" spans="1:143" x14ac:dyDescent="0.3">
      <c r="A13" t="s">
        <v>50</v>
      </c>
      <c r="C13" t="s">
        <v>63</v>
      </c>
      <c r="D13">
        <v>5</v>
      </c>
      <c r="E13" s="2">
        <v>35558</v>
      </c>
      <c r="F13" s="11">
        <v>14</v>
      </c>
      <c r="G13" s="2" t="s">
        <v>137</v>
      </c>
      <c r="H13" s="2" t="s">
        <v>131</v>
      </c>
      <c r="I13" s="2" t="s">
        <v>127</v>
      </c>
      <c r="J13" t="s">
        <v>46</v>
      </c>
      <c r="K13">
        <v>140</v>
      </c>
      <c r="L13" t="s">
        <v>81</v>
      </c>
      <c r="M13">
        <v>176</v>
      </c>
      <c r="N13" t="s">
        <v>52</v>
      </c>
      <c r="P13" t="s">
        <v>57</v>
      </c>
      <c r="Q13" t="s">
        <v>100</v>
      </c>
      <c r="S13">
        <v>5600</v>
      </c>
      <c r="T13">
        <v>4700</v>
      </c>
      <c r="U13" s="15">
        <f>AA13/S13</f>
        <v>0.58392857142857146</v>
      </c>
      <c r="V13" s="15">
        <f>AD13/T13</f>
        <v>0.67021276595744683</v>
      </c>
      <c r="W13" s="15">
        <f>AE13/S13</f>
        <v>0.73035714285714282</v>
      </c>
      <c r="X13" s="15">
        <f>AL13/T13</f>
        <v>0.7808510638297872</v>
      </c>
      <c r="Y13" s="15">
        <f t="shared" ref="Y13:Z17" si="0">W13-U13</f>
        <v>0.14642857142857135</v>
      </c>
      <c r="Z13" s="15">
        <f t="shared" si="0"/>
        <v>0.11063829787234036</v>
      </c>
      <c r="AA13">
        <v>3270</v>
      </c>
      <c r="AB13" s="1">
        <v>0.96</v>
      </c>
      <c r="AC13">
        <v>5960</v>
      </c>
      <c r="AD13">
        <v>3150</v>
      </c>
      <c r="AE13">
        <v>4090</v>
      </c>
      <c r="AF13" s="7">
        <f>AE13-AA13</f>
        <v>820</v>
      </c>
      <c r="AG13" s="7">
        <f>AL13-AD13</f>
        <v>520</v>
      </c>
      <c r="AH13" s="1">
        <f>AJ13-AB13</f>
        <v>1.0000000000000009E-2</v>
      </c>
      <c r="AI13" s="7">
        <f>AK13-AC13</f>
        <v>-960</v>
      </c>
      <c r="AJ13" s="1">
        <v>0.97</v>
      </c>
      <c r="AK13">
        <v>5000</v>
      </c>
      <c r="AL13">
        <v>3670</v>
      </c>
      <c r="AM13" t="s">
        <v>14</v>
      </c>
      <c r="AN13" t="s">
        <v>14</v>
      </c>
      <c r="AO13" s="7">
        <v>12</v>
      </c>
      <c r="AP13" s="7">
        <v>9</v>
      </c>
      <c r="AQ13" s="13">
        <v>12</v>
      </c>
      <c r="AR13" s="13">
        <v>33</v>
      </c>
      <c r="AS13">
        <v>14</v>
      </c>
      <c r="AT13" s="7">
        <v>2</v>
      </c>
      <c r="AU13" s="7">
        <v>3</v>
      </c>
      <c r="AV13" s="9">
        <v>19</v>
      </c>
      <c r="AW13" s="13">
        <v>19</v>
      </c>
      <c r="AX13" t="s">
        <v>67</v>
      </c>
      <c r="AY13" t="s">
        <v>67</v>
      </c>
      <c r="AZ13" t="s">
        <v>25</v>
      </c>
      <c r="BA13" t="s">
        <v>25</v>
      </c>
      <c r="BB13" t="s">
        <v>25</v>
      </c>
      <c r="BC13" t="s">
        <v>25</v>
      </c>
      <c r="BD13" t="s">
        <v>79</v>
      </c>
      <c r="BE13" t="s">
        <v>79</v>
      </c>
      <c r="BF13" t="s">
        <v>79</v>
      </c>
      <c r="BG13" t="s">
        <v>79</v>
      </c>
      <c r="BH13" t="s">
        <v>82</v>
      </c>
      <c r="BI13" s="9" t="s">
        <v>79</v>
      </c>
      <c r="BJ13">
        <v>0</v>
      </c>
      <c r="BK13">
        <v>0</v>
      </c>
      <c r="BN13" t="s">
        <v>113</v>
      </c>
      <c r="BP13">
        <v>33</v>
      </c>
      <c r="BQ13">
        <v>25</v>
      </c>
      <c r="BR13" t="s">
        <v>261</v>
      </c>
      <c r="BS13">
        <v>55.5</v>
      </c>
      <c r="BT13">
        <v>49</v>
      </c>
      <c r="BU13" t="s">
        <v>262</v>
      </c>
      <c r="BV13">
        <v>48</v>
      </c>
      <c r="BW13">
        <v>48</v>
      </c>
      <c r="BX13" s="1">
        <v>0.96</v>
      </c>
      <c r="BY13" s="1">
        <v>0.75</v>
      </c>
      <c r="CA13">
        <v>51.4</v>
      </c>
      <c r="CB13">
        <v>60.7</v>
      </c>
      <c r="CC13" s="1"/>
      <c r="CF13" s="2" t="s">
        <v>115</v>
      </c>
      <c r="CH13">
        <v>3</v>
      </c>
      <c r="CI13">
        <v>4.2</v>
      </c>
      <c r="CJ13">
        <v>5.7</v>
      </c>
      <c r="CK13">
        <v>5.8</v>
      </c>
      <c r="CL13">
        <v>5.7</v>
      </c>
      <c r="CM13">
        <v>4.8</v>
      </c>
      <c r="CN13">
        <v>6.9</v>
      </c>
      <c r="CO13">
        <v>6.6</v>
      </c>
      <c r="CP13">
        <v>12.1</v>
      </c>
      <c r="CQ13">
        <v>22.1</v>
      </c>
      <c r="CR13">
        <v>18</v>
      </c>
      <c r="CS13">
        <v>23.8</v>
      </c>
      <c r="DV13" s="15">
        <v>0.214</v>
      </c>
      <c r="DW13">
        <v>32.5</v>
      </c>
      <c r="DX13" s="15">
        <v>0.17399999999999999</v>
      </c>
      <c r="DY13">
        <v>36</v>
      </c>
      <c r="DZ13">
        <v>2.0299999999999998</v>
      </c>
      <c r="EA13">
        <v>1.5</v>
      </c>
      <c r="EB13" s="18">
        <v>0.19</v>
      </c>
      <c r="EC13">
        <v>54</v>
      </c>
      <c r="ED13">
        <v>1.96</v>
      </c>
      <c r="EE13" s="15">
        <v>0.152</v>
      </c>
      <c r="EF13">
        <v>29</v>
      </c>
      <c r="EG13">
        <v>1.7</v>
      </c>
      <c r="EH13">
        <f>DZ13-ED13</f>
        <v>6.999999999999984E-2</v>
      </c>
      <c r="EI13">
        <f>EA13-EG13</f>
        <v>-0.19999999999999996</v>
      </c>
      <c r="EJ13" s="18">
        <f>DV13-EB13</f>
        <v>2.3999999999999994E-2</v>
      </c>
      <c r="EK13">
        <f>DW13-EC13</f>
        <v>-21.5</v>
      </c>
      <c r="EL13" s="18">
        <f>DX13-EE13</f>
        <v>2.1999999999999992E-2</v>
      </c>
      <c r="EM13">
        <f>DY13-EF13</f>
        <v>7</v>
      </c>
    </row>
    <row r="14" spans="1:143" x14ac:dyDescent="0.3">
      <c r="A14" s="17" t="s">
        <v>263</v>
      </c>
      <c r="B14" s="11">
        <v>7</v>
      </c>
      <c r="E14" s="2"/>
      <c r="G14" s="2"/>
      <c r="H14" s="2"/>
      <c r="I14" s="2"/>
      <c r="U14" s="15"/>
      <c r="V14" s="15"/>
      <c r="W14" s="15"/>
      <c r="X14" s="15"/>
      <c r="Y14" s="15"/>
      <c r="Z14" s="15"/>
      <c r="AB14" s="1"/>
      <c r="AJ14" s="1"/>
      <c r="AQ14" s="13"/>
      <c r="AR14" s="13"/>
      <c r="AV14" s="9"/>
      <c r="AW14" s="13"/>
      <c r="BI14" s="9"/>
      <c r="BX14" s="1"/>
      <c r="BZ14">
        <v>3.64</v>
      </c>
      <c r="CC14" s="1"/>
      <c r="CF14" s="2"/>
    </row>
    <row r="15" spans="1:143" x14ac:dyDescent="0.3">
      <c r="A15" t="s">
        <v>51</v>
      </c>
      <c r="C15" t="s">
        <v>64</v>
      </c>
      <c r="D15">
        <v>6</v>
      </c>
      <c r="E15" s="2">
        <v>35097</v>
      </c>
      <c r="F15" s="11">
        <v>15</v>
      </c>
      <c r="G15" s="2" t="s">
        <v>121</v>
      </c>
      <c r="H15" s="2" t="s">
        <v>122</v>
      </c>
      <c r="I15" s="2" t="s">
        <v>124</v>
      </c>
      <c r="J15" t="s">
        <v>47</v>
      </c>
      <c r="K15">
        <v>101</v>
      </c>
      <c r="L15" t="s">
        <v>83</v>
      </c>
      <c r="M15">
        <v>165.5</v>
      </c>
      <c r="N15" t="s">
        <v>109</v>
      </c>
      <c r="O15" t="s">
        <v>77</v>
      </c>
      <c r="P15" t="s">
        <v>57</v>
      </c>
      <c r="Q15" t="s">
        <v>101</v>
      </c>
      <c r="R15" t="s">
        <v>79</v>
      </c>
      <c r="S15">
        <v>4300</v>
      </c>
      <c r="T15">
        <v>3700</v>
      </c>
      <c r="U15" s="15">
        <f>AA15/S15</f>
        <v>0.50930232558139532</v>
      </c>
      <c r="V15" s="15">
        <f>AD15/T15</f>
        <v>0.56486486486486487</v>
      </c>
      <c r="W15" s="15">
        <f>AE15/S15</f>
        <v>0.55116279069767438</v>
      </c>
      <c r="X15" s="15">
        <f>AL15/T15</f>
        <v>0.56216216216216219</v>
      </c>
      <c r="Y15" s="15">
        <f t="shared" si="0"/>
        <v>4.1860465116279055E-2</v>
      </c>
      <c r="Z15" s="15">
        <f t="shared" si="0"/>
        <v>-2.7027027027026751E-3</v>
      </c>
      <c r="AA15">
        <v>2190</v>
      </c>
      <c r="AB15" s="1">
        <v>0.89</v>
      </c>
      <c r="AC15">
        <v>2620</v>
      </c>
      <c r="AD15">
        <v>2090</v>
      </c>
      <c r="AE15">
        <v>2370</v>
      </c>
      <c r="AF15" s="7">
        <f>AE15-AA15</f>
        <v>180</v>
      </c>
      <c r="AG15" s="7">
        <f>AL15-AD15</f>
        <v>-10</v>
      </c>
      <c r="AH15" s="1">
        <f>AJ15-AB15</f>
        <v>4.0000000000000036E-2</v>
      </c>
      <c r="AI15" s="7">
        <f>AK15-AC15</f>
        <v>90</v>
      </c>
      <c r="AJ15" s="1">
        <v>0.93</v>
      </c>
      <c r="AK15">
        <v>2710</v>
      </c>
      <c r="AL15">
        <v>2080</v>
      </c>
      <c r="AM15" t="s">
        <v>65</v>
      </c>
      <c r="AN15" t="s">
        <v>14</v>
      </c>
      <c r="AO15" s="7">
        <v>9</v>
      </c>
      <c r="AP15" s="7">
        <v>6</v>
      </c>
      <c r="AQ15" s="13">
        <v>0</v>
      </c>
      <c r="AR15" s="13">
        <v>15</v>
      </c>
      <c r="AS15">
        <v>9</v>
      </c>
      <c r="AT15" s="7">
        <v>2</v>
      </c>
      <c r="AU15" s="7">
        <v>0</v>
      </c>
      <c r="AV15" s="9">
        <v>11</v>
      </c>
      <c r="AW15" s="13">
        <v>11</v>
      </c>
      <c r="AX15" t="s">
        <v>67</v>
      </c>
      <c r="AY15" t="s">
        <v>67</v>
      </c>
      <c r="BB15" t="s">
        <v>84</v>
      </c>
      <c r="BC15" s="9" t="s">
        <v>85</v>
      </c>
      <c r="BD15" t="s">
        <v>86</v>
      </c>
      <c r="BE15" t="s">
        <v>86</v>
      </c>
      <c r="BF15" t="s">
        <v>87</v>
      </c>
      <c r="BG15" t="s">
        <v>79</v>
      </c>
      <c r="BH15" t="s">
        <v>79</v>
      </c>
      <c r="BI15" t="s">
        <v>79</v>
      </c>
      <c r="BJ15">
        <v>1</v>
      </c>
      <c r="BK15">
        <v>2</v>
      </c>
      <c r="BN15" t="s">
        <v>113</v>
      </c>
      <c r="BP15">
        <v>14</v>
      </c>
      <c r="BQ15">
        <v>12</v>
      </c>
      <c r="BS15">
        <v>44</v>
      </c>
      <c r="BT15">
        <v>35.5</v>
      </c>
      <c r="BV15">
        <v>31.5</v>
      </c>
      <c r="BW15">
        <v>21</v>
      </c>
      <c r="BX15" s="1">
        <v>0.52</v>
      </c>
      <c r="BY15" s="1">
        <v>0.56000000000000005</v>
      </c>
      <c r="BZ15">
        <v>3.66</v>
      </c>
      <c r="CF15" t="s">
        <v>116</v>
      </c>
      <c r="DV15" s="15">
        <v>0.125</v>
      </c>
      <c r="DW15" s="5">
        <v>22</v>
      </c>
      <c r="DX15" s="15">
        <v>0.105</v>
      </c>
      <c r="DY15">
        <v>19</v>
      </c>
      <c r="DZ15">
        <v>1.38</v>
      </c>
      <c r="EA15">
        <v>1.24</v>
      </c>
      <c r="EB15" s="18">
        <v>0.107</v>
      </c>
      <c r="EC15">
        <v>31</v>
      </c>
      <c r="ED15">
        <v>1.1599999999999999</v>
      </c>
      <c r="EE15" s="15">
        <v>7.9000000000000001E-2</v>
      </c>
      <c r="EF15">
        <v>15</v>
      </c>
      <c r="EG15">
        <v>1.35</v>
      </c>
      <c r="EH15">
        <f>DZ15-ED15</f>
        <v>0.21999999999999997</v>
      </c>
      <c r="EI15">
        <f>EA15-EG15</f>
        <v>-0.1100000000000001</v>
      </c>
      <c r="EJ15" s="18">
        <f>DV15-EB15</f>
        <v>1.8000000000000002E-2</v>
      </c>
      <c r="EK15">
        <f>DW15-EC15</f>
        <v>-9</v>
      </c>
      <c r="EL15" s="18">
        <f>DX15-EE15</f>
        <v>2.5999999999999995E-2</v>
      </c>
      <c r="EM15">
        <f>DY15-EF15</f>
        <v>4</v>
      </c>
    </row>
    <row r="16" spans="1:143" x14ac:dyDescent="0.3">
      <c r="A16" s="17">
        <v>40917</v>
      </c>
      <c r="B16" s="11">
        <v>6</v>
      </c>
      <c r="E16" s="2"/>
      <c r="G16" s="2"/>
      <c r="H16" s="2"/>
      <c r="I16" s="2"/>
      <c r="U16" s="15"/>
      <c r="V16" s="15"/>
      <c r="W16" s="15"/>
      <c r="X16" s="15"/>
      <c r="Y16" s="15"/>
      <c r="Z16" s="15"/>
      <c r="AB16" s="1"/>
      <c r="AJ16" s="1"/>
      <c r="AQ16" s="13"/>
      <c r="AR16" s="13"/>
      <c r="AV16" s="9"/>
      <c r="AW16" s="13"/>
      <c r="BC16" s="9"/>
      <c r="BX16" s="1"/>
      <c r="DW16" s="5"/>
    </row>
    <row r="17" spans="1:143" x14ac:dyDescent="0.3">
      <c r="A17" t="s">
        <v>102</v>
      </c>
      <c r="C17" t="s">
        <v>103</v>
      </c>
      <c r="D17">
        <v>7</v>
      </c>
      <c r="E17" s="2">
        <v>37074</v>
      </c>
      <c r="F17" s="11">
        <v>10</v>
      </c>
      <c r="G17" s="2" t="s">
        <v>136</v>
      </c>
      <c r="H17" s="2" t="s">
        <v>135</v>
      </c>
      <c r="I17" s="2" t="s">
        <v>138</v>
      </c>
      <c r="J17" t="s">
        <v>47</v>
      </c>
      <c r="K17">
        <v>123</v>
      </c>
      <c r="L17" t="s">
        <v>110</v>
      </c>
      <c r="M17">
        <v>145</v>
      </c>
      <c r="N17" t="s">
        <v>52</v>
      </c>
      <c r="Q17" t="s">
        <v>156</v>
      </c>
      <c r="S17">
        <v>3600</v>
      </c>
      <c r="T17">
        <v>3300</v>
      </c>
      <c r="U17" s="15">
        <f>AA17/S17</f>
        <v>0.41388888888888886</v>
      </c>
      <c r="V17" s="15">
        <f>AD17/T17</f>
        <v>0.41818181818181815</v>
      </c>
      <c r="W17" s="15">
        <f>AE17/S17</f>
        <v>0.50555555555555554</v>
      </c>
      <c r="X17" s="15">
        <f>AL17/T17</f>
        <v>0.55454545454545456</v>
      </c>
      <c r="Y17" s="15">
        <f t="shared" si="0"/>
        <v>9.1666666666666674E-2</v>
      </c>
      <c r="Z17" s="15">
        <f t="shared" si="0"/>
        <v>0.13636363636363641</v>
      </c>
      <c r="AA17">
        <v>1490</v>
      </c>
      <c r="AB17" s="1">
        <v>0.96</v>
      </c>
      <c r="AC17">
        <v>1750</v>
      </c>
      <c r="AD17">
        <v>1380</v>
      </c>
      <c r="AE17">
        <v>1820</v>
      </c>
      <c r="AF17" s="7">
        <f>AE17-AA17</f>
        <v>330</v>
      </c>
      <c r="AG17" s="7">
        <f>AL17-AD17</f>
        <v>450</v>
      </c>
      <c r="AH17" s="1">
        <f>AJ17-AB17</f>
        <v>1.0000000000000009E-2</v>
      </c>
      <c r="AI17" s="7">
        <f>AK17-AC17</f>
        <v>1020</v>
      </c>
      <c r="AJ17" s="1">
        <v>0.97</v>
      </c>
      <c r="AK17" s="7">
        <v>2770</v>
      </c>
      <c r="AL17" s="7">
        <v>1830</v>
      </c>
      <c r="AM17" t="s">
        <v>104</v>
      </c>
      <c r="AO17" s="7">
        <v>10</v>
      </c>
      <c r="AP17" s="7">
        <v>2</v>
      </c>
      <c r="AQ17" s="13">
        <v>4</v>
      </c>
      <c r="AR17" s="13">
        <v>16</v>
      </c>
      <c r="AS17" s="7">
        <v>10</v>
      </c>
      <c r="AT17" s="7">
        <v>1</v>
      </c>
      <c r="AU17" s="7">
        <v>1</v>
      </c>
      <c r="AV17" s="9">
        <v>12</v>
      </c>
      <c r="AX17" t="s">
        <v>67</v>
      </c>
      <c r="AY17" t="s">
        <v>67</v>
      </c>
      <c r="AZ17" t="s">
        <v>25</v>
      </c>
      <c r="BA17" t="s">
        <v>25</v>
      </c>
      <c r="BB17" t="s">
        <v>188</v>
      </c>
      <c r="BC17" t="s">
        <v>189</v>
      </c>
      <c r="BD17" t="s">
        <v>79</v>
      </c>
      <c r="BE17" t="s">
        <v>79</v>
      </c>
      <c r="BF17" t="s">
        <v>191</v>
      </c>
      <c r="BG17" t="s">
        <v>79</v>
      </c>
      <c r="BH17" t="s">
        <v>190</v>
      </c>
      <c r="BI17" t="s">
        <v>79</v>
      </c>
      <c r="BJ17">
        <v>5</v>
      </c>
      <c r="BK17">
        <v>2</v>
      </c>
      <c r="BN17" t="s">
        <v>113</v>
      </c>
      <c r="BP17">
        <v>27.5</v>
      </c>
      <c r="BQ17">
        <v>21</v>
      </c>
      <c r="BS17">
        <v>36.5</v>
      </c>
      <c r="BT17">
        <v>26.5</v>
      </c>
      <c r="BV17">
        <v>23</v>
      </c>
      <c r="BW17">
        <v>14.5</v>
      </c>
      <c r="BX17" s="1">
        <v>0.75</v>
      </c>
      <c r="BY17" s="1">
        <v>0.87</v>
      </c>
      <c r="CA17">
        <v>15.8</v>
      </c>
      <c r="CB17">
        <v>20.2</v>
      </c>
      <c r="CC17" s="1">
        <v>3.65</v>
      </c>
      <c r="CD17" s="1">
        <v>1.07</v>
      </c>
      <c r="CF17" t="s">
        <v>116</v>
      </c>
      <c r="CH17">
        <v>2</v>
      </c>
      <c r="CI17">
        <v>2.1</v>
      </c>
      <c r="CJ17">
        <v>2.2000000000000002</v>
      </c>
      <c r="CK17">
        <v>2.4</v>
      </c>
      <c r="CL17">
        <v>2.5</v>
      </c>
      <c r="CM17">
        <v>2.1</v>
      </c>
      <c r="CN17">
        <v>2</v>
      </c>
      <c r="CO17">
        <v>2.1</v>
      </c>
      <c r="CP17">
        <v>3.4</v>
      </c>
      <c r="CQ17">
        <v>4.7</v>
      </c>
      <c r="CR17">
        <v>3.7</v>
      </c>
      <c r="CS17">
        <v>6.8</v>
      </c>
      <c r="CT17">
        <v>51</v>
      </c>
      <c r="CU17">
        <v>51</v>
      </c>
      <c r="CV17">
        <v>49</v>
      </c>
      <c r="CW17">
        <v>45</v>
      </c>
      <c r="CX17">
        <v>56</v>
      </c>
      <c r="CY17">
        <v>46</v>
      </c>
      <c r="CZ17">
        <v>37</v>
      </c>
      <c r="DA17">
        <v>46</v>
      </c>
      <c r="DB17">
        <v>86</v>
      </c>
      <c r="DC17">
        <v>91</v>
      </c>
      <c r="DD17">
        <v>80</v>
      </c>
      <c r="DE17">
        <v>77</v>
      </c>
      <c r="DF17">
        <v>5</v>
      </c>
      <c r="DG17">
        <v>10</v>
      </c>
      <c r="DH17">
        <v>16</v>
      </c>
      <c r="DI17">
        <v>6</v>
      </c>
      <c r="DJ17">
        <v>17</v>
      </c>
      <c r="DL17">
        <v>24</v>
      </c>
      <c r="DN17">
        <v>5</v>
      </c>
      <c r="DP17">
        <v>14</v>
      </c>
      <c r="DR17">
        <v>19</v>
      </c>
      <c r="DT17">
        <v>21</v>
      </c>
      <c r="DV17" s="15">
        <v>0.161</v>
      </c>
      <c r="DW17">
        <v>23</v>
      </c>
      <c r="DX17" s="1">
        <v>0</v>
      </c>
      <c r="DY17">
        <v>11</v>
      </c>
      <c r="DZ17">
        <v>1.1499999999999999</v>
      </c>
      <c r="EA17">
        <v>1.6</v>
      </c>
      <c r="EB17" s="18">
        <v>0.107</v>
      </c>
      <c r="EC17">
        <v>26</v>
      </c>
      <c r="ED17">
        <v>1.08</v>
      </c>
      <c r="EE17">
        <v>0</v>
      </c>
      <c r="EF17">
        <v>6.5</v>
      </c>
      <c r="EG17">
        <v>1.1599999999999999</v>
      </c>
      <c r="EH17">
        <f>DZ17-ED17</f>
        <v>6.999999999999984E-2</v>
      </c>
      <c r="EI17">
        <f>EA17-EG17</f>
        <v>0.44000000000000017</v>
      </c>
      <c r="EJ17" s="18">
        <f>DV17-EB17</f>
        <v>5.4000000000000006E-2</v>
      </c>
      <c r="EK17">
        <f>DW17-EC17</f>
        <v>-3</v>
      </c>
      <c r="EL17" s="18">
        <f>DX17-EE17</f>
        <v>0</v>
      </c>
      <c r="EM17">
        <f>DY17-EF17</f>
        <v>4.5</v>
      </c>
    </row>
    <row r="18" spans="1:143" x14ac:dyDescent="0.3">
      <c r="A18" t="s">
        <v>214</v>
      </c>
      <c r="B18" s="11">
        <v>4</v>
      </c>
      <c r="E18" s="2"/>
      <c r="G18" s="2"/>
      <c r="H18" s="2"/>
      <c r="I18" s="2"/>
      <c r="U18" s="15"/>
      <c r="V18" s="15"/>
      <c r="W18" s="15"/>
      <c r="X18" s="15"/>
      <c r="Y18" s="15"/>
      <c r="Z18" s="15"/>
      <c r="AB18" s="1"/>
      <c r="AJ18" s="1"/>
      <c r="AK18" s="7"/>
      <c r="AL18" s="7"/>
      <c r="AQ18" s="13"/>
      <c r="AR18" s="13"/>
      <c r="AS18" s="7"/>
      <c r="AV18" s="9"/>
      <c r="BS18">
        <v>31</v>
      </c>
      <c r="BV18">
        <v>17</v>
      </c>
      <c r="BX18" s="1"/>
      <c r="BY18" s="1"/>
      <c r="BZ18">
        <v>4.08</v>
      </c>
      <c r="CC18" s="1"/>
      <c r="CD18" s="1"/>
      <c r="DV18" s="15">
        <v>0.125</v>
      </c>
      <c r="DW18">
        <v>34</v>
      </c>
      <c r="DX18" s="1">
        <v>0</v>
      </c>
      <c r="DY18">
        <v>12.5</v>
      </c>
      <c r="DZ18">
        <v>1</v>
      </c>
      <c r="EA18">
        <v>1.27</v>
      </c>
    </row>
    <row r="19" spans="1:143" x14ac:dyDescent="0.3">
      <c r="AP19" s="7">
        <f>AVERAGE(AP2:AP17)</f>
        <v>9.1428571428571423</v>
      </c>
      <c r="AR19" s="7">
        <f>AVERAGE(AR2:AR17)</f>
        <v>27.571428571428573</v>
      </c>
      <c r="AT19" s="7">
        <f>AVERAGE(AT2:AT17)</f>
        <v>5</v>
      </c>
      <c r="AV19">
        <f>AVERAGE(AV2:AV17)</f>
        <v>18.857142857142858</v>
      </c>
      <c r="AW19" s="7">
        <f>AVERAGE(AW2:AW17)</f>
        <v>20</v>
      </c>
      <c r="BP19">
        <f>AVERAGE(BP5:BP17)</f>
        <v>26.5</v>
      </c>
      <c r="BQ19">
        <f>AVERAGE(BQ5:BQ17)</f>
        <v>18.5</v>
      </c>
      <c r="BS19">
        <f>AVERAGE(BS2:BS18)</f>
        <v>48.944444444444443</v>
      </c>
      <c r="BT19">
        <f>AVERAGE(BT2:BT17)</f>
        <v>40.277777777777779</v>
      </c>
      <c r="BV19">
        <f>AVERAGE(BV5:BV17)</f>
        <v>42.590909090909093</v>
      </c>
      <c r="BW19">
        <f>AVERAGE(BW5:BW17)</f>
        <v>33.916666666666664</v>
      </c>
    </row>
    <row r="20" spans="1:143" s="5" customFormat="1" x14ac:dyDescent="0.3">
      <c r="A20" s="5" t="s">
        <v>139</v>
      </c>
      <c r="B20" s="12">
        <f>AVERAGE(B2:B18)</f>
        <v>5.7142857142857144</v>
      </c>
      <c r="F20" s="12"/>
      <c r="Y20" s="16">
        <f>AVERAGE(Y2:Y17)</f>
        <v>5.0665742133897927E-2</v>
      </c>
      <c r="Z20" s="16">
        <f>AVERAGE(Z2:Z17)</f>
        <v>5.3820232549519738E-2</v>
      </c>
      <c r="AA20" s="5">
        <f>SUM(AA2,AA5:AA17)/7</f>
        <v>2492.8571428571427</v>
      </c>
      <c r="AB20" s="14">
        <f>AVERAGE(AB2:AB17)</f>
        <v>0.85555555555555562</v>
      </c>
      <c r="AC20" s="5">
        <f>AVERAGE(AC2:AC17)</f>
        <v>2568.8888888888887</v>
      </c>
      <c r="AD20" s="5">
        <f>AVERAGE(AD2:AD17)</f>
        <v>2297.7777777777778</v>
      </c>
      <c r="AE20" s="5">
        <f>SUM(AE2,AE5:AE17)/7</f>
        <v>2730</v>
      </c>
      <c r="AF20" s="8">
        <f t="shared" ref="AF20:AL20" si="1">AVERAGE(AF2:AF17)</f>
        <v>237.14285714285714</v>
      </c>
      <c r="AG20" s="8">
        <f t="shared" si="1"/>
        <v>212.85714285714286</v>
      </c>
      <c r="AH20" s="14">
        <f t="shared" si="1"/>
        <v>4.5714285714285707E-2</v>
      </c>
      <c r="AI20" s="8">
        <f t="shared" si="1"/>
        <v>417.14285714285717</v>
      </c>
      <c r="AJ20" s="14">
        <f t="shared" si="1"/>
        <v>0.90857142857142847</v>
      </c>
      <c r="AK20" s="5">
        <f t="shared" si="1"/>
        <v>2988.5714285714284</v>
      </c>
      <c r="AL20" s="5">
        <f t="shared" si="1"/>
        <v>2357.1428571428573</v>
      </c>
      <c r="AO20" s="8"/>
      <c r="AP20" s="8"/>
      <c r="AQ20" s="8"/>
      <c r="AR20" s="8"/>
      <c r="AT20" s="8"/>
      <c r="AU20" s="8"/>
      <c r="AW20" s="8"/>
      <c r="BJ20" s="5">
        <f>AVERAGE(BJ2:BJ17)</f>
        <v>2.8571428571428572</v>
      </c>
      <c r="BK20" s="5">
        <f>AVERAGE(BK2:BK17)</f>
        <v>1.4285714285714286</v>
      </c>
      <c r="BT20" s="5">
        <v>6.5</v>
      </c>
      <c r="BW20" s="5">
        <v>0</v>
      </c>
      <c r="BX20" s="14">
        <f>AVERAGE(BX2:BX17)</f>
        <v>0.69000000000000006</v>
      </c>
      <c r="BY20" s="14">
        <f>AVERAGE(BY2:BY17)</f>
        <v>0.76857142857142857</v>
      </c>
      <c r="BZ20" s="5">
        <f>AVERAGE(BZ2:BZ18)</f>
        <v>3.9099999999999997</v>
      </c>
      <c r="CA20" s="5">
        <f>AVERAGE(CA2:CA17)</f>
        <v>32.040000000000006</v>
      </c>
      <c r="CB20" s="5">
        <f>AVERAGE(CB2:CB17)</f>
        <v>40.76</v>
      </c>
      <c r="CC20" s="14">
        <f>AVERAGE(CC2:CC17)</f>
        <v>2.7025000000000001</v>
      </c>
      <c r="CD20" s="14">
        <f>AVERAGE(CD2:CD17)</f>
        <v>1.135</v>
      </c>
      <c r="CH20" s="5">
        <f t="shared" ref="CH20:CS20" si="2">AVERAGE(CH2:CH17)</f>
        <v>3.2</v>
      </c>
      <c r="CI20" s="5">
        <f t="shared" si="2"/>
        <v>3.7</v>
      </c>
      <c r="CJ20" s="5">
        <f t="shared" si="2"/>
        <v>4.42</v>
      </c>
      <c r="CK20" s="5">
        <f t="shared" si="2"/>
        <v>4.12</v>
      </c>
      <c r="CL20" s="5">
        <f t="shared" si="2"/>
        <v>3.4799999999999995</v>
      </c>
      <c r="CM20" s="5">
        <f t="shared" si="2"/>
        <v>3.22</v>
      </c>
      <c r="CN20" s="5">
        <f t="shared" si="2"/>
        <v>3.4400000000000004</v>
      </c>
      <c r="CO20" s="5">
        <f t="shared" si="2"/>
        <v>3.9</v>
      </c>
      <c r="CP20" s="5">
        <f t="shared" si="2"/>
        <v>7.68</v>
      </c>
      <c r="CQ20" s="5">
        <f t="shared" si="2"/>
        <v>12.78</v>
      </c>
      <c r="CR20" s="5">
        <f t="shared" si="2"/>
        <v>9.82</v>
      </c>
      <c r="CS20" s="5">
        <f t="shared" si="2"/>
        <v>14.36</v>
      </c>
      <c r="CT20" s="5">
        <f t="shared" ref="CT20:DU20" si="3">AVERAGE(CT2:CT19)</f>
        <v>58.75</v>
      </c>
      <c r="CU20" s="5">
        <f t="shared" si="3"/>
        <v>69.25</v>
      </c>
      <c r="CV20" s="5">
        <f t="shared" si="3"/>
        <v>59.75</v>
      </c>
      <c r="CW20" s="5">
        <f t="shared" si="3"/>
        <v>60.25</v>
      </c>
      <c r="CX20" s="5">
        <f t="shared" si="3"/>
        <v>55.5</v>
      </c>
      <c r="CY20" s="5">
        <f t="shared" si="3"/>
        <v>51</v>
      </c>
      <c r="CZ20" s="5">
        <f t="shared" si="3"/>
        <v>34</v>
      </c>
      <c r="DA20" s="5">
        <f t="shared" si="3"/>
        <v>36.75</v>
      </c>
      <c r="DB20" s="5">
        <f t="shared" si="3"/>
        <v>74.25</v>
      </c>
      <c r="DC20" s="5">
        <f t="shared" si="3"/>
        <v>83</v>
      </c>
      <c r="DD20" s="5">
        <f t="shared" si="3"/>
        <v>70.75</v>
      </c>
      <c r="DE20" s="5">
        <f t="shared" si="3"/>
        <v>74</v>
      </c>
      <c r="DF20" s="5">
        <f t="shared" si="3"/>
        <v>17.5</v>
      </c>
      <c r="DG20" s="5">
        <f t="shared" si="3"/>
        <v>25.5</v>
      </c>
      <c r="DH20" s="5">
        <f t="shared" si="3"/>
        <v>16</v>
      </c>
      <c r="DI20" s="5">
        <f t="shared" si="3"/>
        <v>25.75</v>
      </c>
      <c r="DJ20" s="5">
        <f t="shared" si="3"/>
        <v>19</v>
      </c>
      <c r="DK20" s="5">
        <f t="shared" si="3"/>
        <v>31.666666666666668</v>
      </c>
      <c r="DL20" s="5">
        <f t="shared" si="3"/>
        <v>23.75</v>
      </c>
      <c r="DM20" s="5">
        <f t="shared" si="3"/>
        <v>38.666666666666664</v>
      </c>
      <c r="DN20" s="5">
        <f t="shared" si="3"/>
        <v>20.25</v>
      </c>
      <c r="DO20" s="5">
        <f t="shared" si="3"/>
        <v>21.666666666666668</v>
      </c>
      <c r="DP20" s="5">
        <f t="shared" si="3"/>
        <v>36.25</v>
      </c>
      <c r="DQ20" s="5">
        <f t="shared" si="3"/>
        <v>65.333333333333329</v>
      </c>
      <c r="DR20" s="5">
        <f t="shared" si="3"/>
        <v>28.25</v>
      </c>
      <c r="DS20" s="5">
        <f t="shared" si="3"/>
        <v>47</v>
      </c>
      <c r="DT20" s="5">
        <f t="shared" si="3"/>
        <v>25.75</v>
      </c>
      <c r="DU20" s="5">
        <f t="shared" si="3"/>
        <v>31</v>
      </c>
      <c r="EB20" s="20"/>
      <c r="EH20" s="5">
        <f>AVERAGE(EH2:EH17)</f>
        <v>0.17714285714285707</v>
      </c>
      <c r="EI20" s="5">
        <f>AVERAGE(EI5:EI17)</f>
        <v>5.8333333333333348E-2</v>
      </c>
      <c r="EJ20" s="20">
        <f>AVERAGE(EJ2:EJ17)</f>
        <v>5.8500000000000003E-2</v>
      </c>
      <c r="EK20" s="5">
        <f>AVERAGE(EK2:EK17)</f>
        <v>-2.2857142857142856</v>
      </c>
      <c r="EL20" s="20">
        <f>AVERAGE(EL5:EL17)</f>
        <v>5.4166666666666675E-2</v>
      </c>
      <c r="EM20" s="5">
        <f>AVERAGE(EM5:EM17)</f>
        <v>5.583333333333333</v>
      </c>
    </row>
    <row r="21" spans="1:143" x14ac:dyDescent="0.3">
      <c r="AE21">
        <f>AE20-AA20</f>
        <v>237.14285714285734</v>
      </c>
      <c r="AK21">
        <f>AK20-AC20</f>
        <v>419.68253968253975</v>
      </c>
      <c r="AS21">
        <f>AO2-AS2</f>
        <v>3</v>
      </c>
      <c r="AT21" s="7">
        <f>AP2-AT2</f>
        <v>4</v>
      </c>
      <c r="AU21" s="7">
        <f>AQ2-AU2</f>
        <v>1</v>
      </c>
      <c r="BT21" s="5">
        <v>11</v>
      </c>
      <c r="BU21" s="5"/>
      <c r="BW21" s="5">
        <v>12</v>
      </c>
      <c r="BX21" s="1"/>
      <c r="CI21">
        <f>CI20-CH20</f>
        <v>0.5</v>
      </c>
      <c r="CK21">
        <f>CK20-CJ20</f>
        <v>-0.29999999999999982</v>
      </c>
      <c r="CM21">
        <f>CM20-CL20</f>
        <v>-0.25999999999999934</v>
      </c>
      <c r="CO21">
        <f>CO20-CN20</f>
        <v>0.45999999999999952</v>
      </c>
      <c r="CQ21">
        <f>CQ20-CP20</f>
        <v>5.0999999999999996</v>
      </c>
      <c r="CS21">
        <f>CS20-CR20</f>
        <v>4.5399999999999991</v>
      </c>
      <c r="CU21">
        <f>CU20-CT20</f>
        <v>10.5</v>
      </c>
      <c r="CW21">
        <f>CW20-CV20</f>
        <v>0.5</v>
      </c>
      <c r="CY21">
        <f>CY20-CX20</f>
        <v>-4.5</v>
      </c>
      <c r="DA21">
        <f>DA20-CZ20</f>
        <v>2.75</v>
      </c>
      <c r="DC21">
        <f>DC20-DB20</f>
        <v>8.75</v>
      </c>
      <c r="DE21">
        <f>DE20-DD20</f>
        <v>3.25</v>
      </c>
      <c r="DG21">
        <f>DG20-DF20</f>
        <v>8</v>
      </c>
      <c r="DI21">
        <f>DI20-DH20</f>
        <v>9.75</v>
      </c>
      <c r="DK21">
        <f>DK20-DJ20</f>
        <v>12.666666666666668</v>
      </c>
      <c r="DM21">
        <f>DM20-DL20</f>
        <v>14.916666666666664</v>
      </c>
      <c r="DO21">
        <f>DO20-DN20</f>
        <v>1.4166666666666679</v>
      </c>
      <c r="DQ21">
        <f>DQ20-DP20</f>
        <v>29.083333333333329</v>
      </c>
      <c r="DS21">
        <f>DS20-DR20</f>
        <v>18.75</v>
      </c>
      <c r="DU21">
        <f>DU20-DT20</f>
        <v>5.25</v>
      </c>
    </row>
    <row r="22" spans="1:143" x14ac:dyDescent="0.3">
      <c r="A22" t="s">
        <v>272</v>
      </c>
      <c r="B22" s="11">
        <f>MEDIAN(B2:B18)</f>
        <v>6</v>
      </c>
      <c r="F22" s="11">
        <f>MEDIAN(F2:F18)</f>
        <v>13</v>
      </c>
      <c r="S22" s="11">
        <f t="shared" ref="S22:AM22" si="4">MEDIAN(S2:S18)</f>
        <v>4300</v>
      </c>
      <c r="T22" s="11">
        <f t="shared" si="4"/>
        <v>3700</v>
      </c>
      <c r="U22" s="11">
        <f t="shared" si="4"/>
        <v>0.58392857142857146</v>
      </c>
      <c r="V22" s="11">
        <f t="shared" si="4"/>
        <v>0.56486486486486487</v>
      </c>
      <c r="W22" s="11">
        <f t="shared" si="4"/>
        <v>0.61</v>
      </c>
      <c r="X22" s="11">
        <f t="shared" si="4"/>
        <v>0.6</v>
      </c>
      <c r="Y22" s="11">
        <f t="shared" si="4"/>
        <v>3.5555555555555562E-2</v>
      </c>
      <c r="Z22" s="11">
        <f t="shared" si="4"/>
        <v>2.8571428571428581E-2</v>
      </c>
      <c r="AA22" s="11">
        <f t="shared" si="4"/>
        <v>3100</v>
      </c>
      <c r="AB22" s="11">
        <f t="shared" si="4"/>
        <v>0.87</v>
      </c>
      <c r="AC22" s="11">
        <f t="shared" si="4"/>
        <v>2180</v>
      </c>
      <c r="AD22" s="11">
        <f t="shared" si="4"/>
        <v>2220</v>
      </c>
      <c r="AE22" s="11">
        <f t="shared" si="4"/>
        <v>2440</v>
      </c>
      <c r="AF22" s="11">
        <f t="shared" si="4"/>
        <v>160</v>
      </c>
      <c r="AG22" s="11">
        <f t="shared" si="4"/>
        <v>100</v>
      </c>
      <c r="AH22" s="11">
        <f t="shared" si="4"/>
        <v>1.0000000000000009E-2</v>
      </c>
      <c r="AI22" s="11">
        <f t="shared" si="4"/>
        <v>240</v>
      </c>
      <c r="AJ22" s="11">
        <f t="shared" si="4"/>
        <v>0.93</v>
      </c>
      <c r="AK22" s="11">
        <f t="shared" si="4"/>
        <v>2710</v>
      </c>
      <c r="AL22" s="11">
        <f t="shared" si="4"/>
        <v>2100</v>
      </c>
      <c r="AM22" s="11">
        <f t="shared" si="4"/>
        <v>5.7</v>
      </c>
      <c r="AN22" s="11"/>
      <c r="AP22" s="11">
        <f>MEDIAN(AP2:AP18)</f>
        <v>9</v>
      </c>
      <c r="AR22" s="11">
        <f>MEDIAN(AR2:AR18)</f>
        <v>31</v>
      </c>
      <c r="AS22">
        <f>AS5-AO5</f>
        <v>-1</v>
      </c>
      <c r="AT22" s="7">
        <f t="shared" ref="AT22:AU24" si="5">AP3-AT3</f>
        <v>0</v>
      </c>
      <c r="AU22" s="7">
        <f t="shared" si="5"/>
        <v>0</v>
      </c>
      <c r="AV22" s="11">
        <f>MEDIAN(AV2:AV18)</f>
        <v>15</v>
      </c>
      <c r="AW22" s="11">
        <f>MEDIAN(AW2:AW18)</f>
        <v>17</v>
      </c>
      <c r="BJ22" s="11">
        <f>MEDIAN(BJ2:BJ18)</f>
        <v>2</v>
      </c>
      <c r="BK22" s="11">
        <f>MEDIAN(BK2:BK18)</f>
        <v>2</v>
      </c>
      <c r="BP22" s="11">
        <f>MEDIAN(BP2:BP18)</f>
        <v>27.5</v>
      </c>
      <c r="BQ22" s="11">
        <f>MEDIAN(BQ2:BQ18)</f>
        <v>21</v>
      </c>
      <c r="BS22" s="11">
        <f>MEDIAN(BS2:BS18)</f>
        <v>49</v>
      </c>
      <c r="BT22" s="11">
        <f>MEDIAN(BT2:BT18)</f>
        <v>38</v>
      </c>
      <c r="BV22" s="11">
        <f t="shared" ref="BV22:CD22" si="6">MEDIAN(BV2:BV18)</f>
        <v>45</v>
      </c>
      <c r="BW22" s="11">
        <f t="shared" si="6"/>
        <v>39</v>
      </c>
      <c r="BX22" s="11">
        <f t="shared" si="6"/>
        <v>0.68</v>
      </c>
      <c r="BY22" s="11">
        <f t="shared" si="6"/>
        <v>0.75</v>
      </c>
      <c r="BZ22" s="11">
        <f t="shared" si="6"/>
        <v>3.84</v>
      </c>
      <c r="CA22" s="11">
        <f t="shared" si="6"/>
        <v>32.9</v>
      </c>
      <c r="CB22" s="11">
        <f t="shared" si="6"/>
        <v>38.799999999999997</v>
      </c>
      <c r="CC22" s="11">
        <f t="shared" si="6"/>
        <v>3.1749999999999998</v>
      </c>
      <c r="CD22" s="11">
        <f t="shared" si="6"/>
        <v>1.335</v>
      </c>
      <c r="CH22" s="11">
        <f t="shared" ref="CH22:DM22" si="7">MEDIAN(CH2:CH18)</f>
        <v>3</v>
      </c>
      <c r="CI22" s="11">
        <f t="shared" si="7"/>
        <v>4.0999999999999996</v>
      </c>
      <c r="CJ22" s="11">
        <f t="shared" si="7"/>
        <v>4.7</v>
      </c>
      <c r="CK22" s="11">
        <f t="shared" si="7"/>
        <v>2.7</v>
      </c>
      <c r="CL22" s="11">
        <f t="shared" si="7"/>
        <v>2.9</v>
      </c>
      <c r="CM22" s="11">
        <f t="shared" si="7"/>
        <v>2.5</v>
      </c>
      <c r="CN22" s="11">
        <f t="shared" si="7"/>
        <v>2.9</v>
      </c>
      <c r="CO22" s="11">
        <f t="shared" si="7"/>
        <v>3.3</v>
      </c>
      <c r="CP22" s="11">
        <f t="shared" si="7"/>
        <v>7.9</v>
      </c>
      <c r="CQ22" s="11">
        <f t="shared" si="7"/>
        <v>13.7</v>
      </c>
      <c r="CR22" s="11">
        <f t="shared" si="7"/>
        <v>7.7</v>
      </c>
      <c r="CS22" s="11">
        <f t="shared" si="7"/>
        <v>12.9</v>
      </c>
      <c r="CT22" s="11">
        <f t="shared" si="7"/>
        <v>56</v>
      </c>
      <c r="CU22" s="11">
        <f t="shared" si="7"/>
        <v>65.5</v>
      </c>
      <c r="CV22" s="11">
        <f t="shared" si="7"/>
        <v>59.5</v>
      </c>
      <c r="CW22" s="11">
        <f t="shared" si="7"/>
        <v>64.5</v>
      </c>
      <c r="CX22" s="11">
        <f t="shared" si="7"/>
        <v>55.5</v>
      </c>
      <c r="CY22" s="11">
        <f t="shared" si="7"/>
        <v>47.5</v>
      </c>
      <c r="CZ22" s="11">
        <f t="shared" si="7"/>
        <v>36</v>
      </c>
      <c r="DA22" s="11">
        <f t="shared" si="7"/>
        <v>35</v>
      </c>
      <c r="DB22" s="11">
        <f t="shared" si="7"/>
        <v>83</v>
      </c>
      <c r="DC22" s="11">
        <f t="shared" si="7"/>
        <v>85.5</v>
      </c>
      <c r="DD22" s="11">
        <f t="shared" si="7"/>
        <v>78.5</v>
      </c>
      <c r="DE22" s="11">
        <f t="shared" si="7"/>
        <v>75</v>
      </c>
      <c r="DF22" s="11">
        <f t="shared" si="7"/>
        <v>17.5</v>
      </c>
      <c r="DG22" s="11">
        <f t="shared" si="7"/>
        <v>27</v>
      </c>
      <c r="DH22" s="11">
        <f t="shared" si="7"/>
        <v>17.5</v>
      </c>
      <c r="DI22" s="11">
        <f t="shared" si="7"/>
        <v>29.5</v>
      </c>
      <c r="DJ22" s="11">
        <f t="shared" si="7"/>
        <v>19</v>
      </c>
      <c r="DK22" s="11">
        <f t="shared" si="7"/>
        <v>35</v>
      </c>
      <c r="DL22" s="11">
        <f t="shared" si="7"/>
        <v>25.5</v>
      </c>
      <c r="DM22" s="11">
        <f t="shared" si="7"/>
        <v>44</v>
      </c>
      <c r="DN22" s="11">
        <f t="shared" ref="DN22:EM22" si="8">MEDIAN(DN2:DN18)</f>
        <v>13</v>
      </c>
      <c r="DO22" s="11">
        <f t="shared" si="8"/>
        <v>19</v>
      </c>
      <c r="DP22" s="11">
        <f t="shared" si="8"/>
        <v>35.5</v>
      </c>
      <c r="DQ22" s="11">
        <f t="shared" si="8"/>
        <v>71</v>
      </c>
      <c r="DR22" s="11">
        <f t="shared" si="8"/>
        <v>28.5</v>
      </c>
      <c r="DS22" s="11">
        <f t="shared" si="8"/>
        <v>47</v>
      </c>
      <c r="DT22" s="11">
        <f t="shared" si="8"/>
        <v>25.5</v>
      </c>
      <c r="DU22" s="11">
        <f t="shared" si="8"/>
        <v>31</v>
      </c>
      <c r="DV22" s="11">
        <f t="shared" si="8"/>
        <v>0.17849999999999999</v>
      </c>
      <c r="DW22" s="11">
        <f t="shared" si="8"/>
        <v>24</v>
      </c>
      <c r="DX22" s="11">
        <f t="shared" si="8"/>
        <v>0.10513157894736841</v>
      </c>
      <c r="DY22" s="11">
        <f t="shared" si="8"/>
        <v>29.25</v>
      </c>
      <c r="DZ22" s="11">
        <f t="shared" si="8"/>
        <v>1.6</v>
      </c>
      <c r="EA22" s="11">
        <f t="shared" si="8"/>
        <v>1.4</v>
      </c>
      <c r="EB22" s="11">
        <f t="shared" si="8"/>
        <v>0.107</v>
      </c>
      <c r="EC22" s="11">
        <f t="shared" si="8"/>
        <v>26</v>
      </c>
      <c r="ED22" s="11">
        <f t="shared" si="8"/>
        <v>1.5</v>
      </c>
      <c r="EE22" s="11">
        <f t="shared" si="8"/>
        <v>6.0999999999999999E-2</v>
      </c>
      <c r="EF22" s="11">
        <f t="shared" si="8"/>
        <v>27</v>
      </c>
      <c r="EG22" s="11">
        <f t="shared" si="8"/>
        <v>1.355</v>
      </c>
      <c r="EH22" s="11">
        <f t="shared" si="8"/>
        <v>0.10000000000000009</v>
      </c>
      <c r="EI22" s="11">
        <f t="shared" si="8"/>
        <v>-3.5000000000000142E-2</v>
      </c>
      <c r="EJ22" s="11">
        <f t="shared" si="8"/>
        <v>3.7500000000000033E-2</v>
      </c>
      <c r="EK22" s="11">
        <f t="shared" si="8"/>
        <v>-3</v>
      </c>
      <c r="EL22" s="11">
        <f t="shared" si="8"/>
        <v>2.4E-2</v>
      </c>
      <c r="EM22" s="11">
        <f t="shared" si="8"/>
        <v>5.5</v>
      </c>
    </row>
    <row r="23" spans="1:143" x14ac:dyDescent="0.3">
      <c r="AS23">
        <f>AS9-AO9</f>
        <v>2</v>
      </c>
      <c r="AT23" s="7">
        <f t="shared" si="5"/>
        <v>0</v>
      </c>
      <c r="AU23" s="7">
        <f t="shared" si="5"/>
        <v>0</v>
      </c>
      <c r="CN23">
        <f>AVERAGE(CI21:CS21)</f>
        <v>1.6733333333333331</v>
      </c>
      <c r="CU23">
        <f>AVERAGE(CU21:DU21)</f>
        <v>8.6488095238095237</v>
      </c>
    </row>
    <row r="24" spans="1:143" x14ac:dyDescent="0.3">
      <c r="AS24">
        <f>AS11-AO11</f>
        <v>2</v>
      </c>
      <c r="AT24" s="7">
        <f t="shared" si="5"/>
        <v>3</v>
      </c>
      <c r="AU24" s="7">
        <f t="shared" si="5"/>
        <v>8</v>
      </c>
    </row>
    <row r="25" spans="1:143" x14ac:dyDescent="0.3">
      <c r="AS25">
        <f>AS13-AO13</f>
        <v>2</v>
      </c>
      <c r="AT25" s="7">
        <f>AP9-AT9</f>
        <v>0</v>
      </c>
      <c r="AU25" s="7">
        <f>AQ9-AU9</f>
        <v>5</v>
      </c>
    </row>
    <row r="26" spans="1:143" x14ac:dyDescent="0.3">
      <c r="AS26">
        <f>AS15-AO15</f>
        <v>0</v>
      </c>
      <c r="AT26" s="7">
        <f>AP11-AT11</f>
        <v>10</v>
      </c>
      <c r="AU26" s="7">
        <f>AQ11-AU11</f>
        <v>8</v>
      </c>
    </row>
    <row r="27" spans="1:143" ht="15" thickBot="1" x14ac:dyDescent="0.35">
      <c r="AS27">
        <f>AS17-AO17</f>
        <v>0</v>
      </c>
      <c r="AT27" s="7">
        <f>AP13-AT13</f>
        <v>7</v>
      </c>
      <c r="AU27" s="7">
        <f>AQ13-AU13</f>
        <v>9</v>
      </c>
    </row>
    <row r="28" spans="1:143" ht="15" thickBot="1" x14ac:dyDescent="0.35">
      <c r="AS28">
        <f>AVERAGE(AS21:AS27)</f>
        <v>1.1428571428571428</v>
      </c>
      <c r="AT28" s="7">
        <f>AVERAGE(AT21:AT27)</f>
        <v>3.4285714285714284</v>
      </c>
      <c r="AU28" s="7">
        <f>AVERAGE(AU21:AU27)</f>
        <v>4.4285714285714288</v>
      </c>
      <c r="AY28" s="24">
        <v>2</v>
      </c>
      <c r="AZ28" s="25">
        <v>1</v>
      </c>
      <c r="BA28" s="25">
        <v>52</v>
      </c>
      <c r="BB28" s="25">
        <v>88</v>
      </c>
      <c r="BC28" s="25">
        <v>3.84</v>
      </c>
      <c r="BF28">
        <v>3</v>
      </c>
      <c r="BG28">
        <v>10</v>
      </c>
      <c r="BH28">
        <f>BG28-BF28</f>
        <v>7</v>
      </c>
      <c r="BI28">
        <v>6</v>
      </c>
      <c r="BJ28">
        <v>30</v>
      </c>
      <c r="BK28">
        <f>BJ28-BI28</f>
        <v>24</v>
      </c>
    </row>
    <row r="29" spans="1:143" ht="15" thickBot="1" x14ac:dyDescent="0.35">
      <c r="AS29">
        <f>MEDIAN(AS21:AS27)</f>
        <v>2</v>
      </c>
      <c r="AT29">
        <f>MEDIAN(AT21:AT27)</f>
        <v>3</v>
      </c>
      <c r="AU29">
        <f>MEDIAN(AU21:AU27)</f>
        <v>5</v>
      </c>
      <c r="AY29" s="26">
        <v>6</v>
      </c>
      <c r="AZ29" s="27">
        <v>3</v>
      </c>
      <c r="BA29" s="27">
        <v>67</v>
      </c>
      <c r="BB29" s="27">
        <v>74</v>
      </c>
      <c r="BC29" s="27">
        <v>4.0199999999999996</v>
      </c>
      <c r="BF29">
        <v>12</v>
      </c>
      <c r="BG29">
        <v>4</v>
      </c>
      <c r="BH29">
        <f>BG29-BF29</f>
        <v>-8</v>
      </c>
      <c r="BI29">
        <v>7</v>
      </c>
      <c r="BJ29">
        <v>4</v>
      </c>
      <c r="BK29">
        <f>BJ29-BI29</f>
        <v>-3</v>
      </c>
    </row>
    <row r="30" spans="1:143" ht="15" thickBot="1" x14ac:dyDescent="0.35">
      <c r="AY30" s="26">
        <v>6</v>
      </c>
      <c r="AZ30" s="27">
        <v>2</v>
      </c>
      <c r="BA30" s="27">
        <v>73</v>
      </c>
      <c r="BB30" s="27">
        <v>86</v>
      </c>
      <c r="BC30" s="27">
        <v>4.45</v>
      </c>
      <c r="BF30">
        <v>4</v>
      </c>
      <c r="BG30">
        <v>17</v>
      </c>
      <c r="BH30">
        <f>BG30-BF30</f>
        <v>13</v>
      </c>
      <c r="BI30">
        <v>4</v>
      </c>
      <c r="BJ30">
        <v>9</v>
      </c>
      <c r="BK30">
        <f>BJ30-BI30</f>
        <v>5</v>
      </c>
    </row>
    <row r="31" spans="1:143" ht="15" thickBot="1" x14ac:dyDescent="0.35">
      <c r="AY31" s="26">
        <v>0</v>
      </c>
      <c r="AZ31" s="27">
        <v>0</v>
      </c>
      <c r="BA31" s="27">
        <v>68</v>
      </c>
      <c r="BB31" s="27">
        <v>72</v>
      </c>
      <c r="BC31" s="27">
        <v>3.68</v>
      </c>
      <c r="BF31">
        <v>4</v>
      </c>
      <c r="BG31">
        <v>4</v>
      </c>
      <c r="BH31">
        <f>BG31-BF31</f>
        <v>0</v>
      </c>
      <c r="BI31">
        <v>8</v>
      </c>
      <c r="BJ31">
        <v>6</v>
      </c>
      <c r="BK31">
        <f>BJ31-BI31</f>
        <v>-2</v>
      </c>
    </row>
    <row r="32" spans="1:143" ht="15" thickBot="1" x14ac:dyDescent="0.35">
      <c r="AY32" s="26">
        <v>0</v>
      </c>
      <c r="AZ32" s="27">
        <v>0</v>
      </c>
      <c r="BA32" s="27">
        <v>96</v>
      </c>
      <c r="BB32" s="27">
        <v>75</v>
      </c>
      <c r="BC32" s="27">
        <v>3.64</v>
      </c>
      <c r="BF32">
        <f>SUM(BF28:BF31)</f>
        <v>23</v>
      </c>
      <c r="BG32">
        <f>SUM(BG28:BG31)</f>
        <v>35</v>
      </c>
      <c r="BH32">
        <f>BG32-BF32</f>
        <v>12</v>
      </c>
      <c r="BI32">
        <f>SUM(BI28:BI31)</f>
        <v>25</v>
      </c>
      <c r="BJ32">
        <f>SUM(BJ28:BJ31)</f>
        <v>49</v>
      </c>
    </row>
    <row r="33" spans="43:63" ht="15" thickBot="1" x14ac:dyDescent="0.35">
      <c r="AY33" s="26">
        <v>1</v>
      </c>
      <c r="AZ33" s="27">
        <v>2</v>
      </c>
      <c r="BA33" s="27">
        <v>52</v>
      </c>
      <c r="BB33" s="27">
        <v>56</v>
      </c>
      <c r="BC33" s="27">
        <v>3.66</v>
      </c>
      <c r="BF33">
        <f>AVERAGE(BF28:BF31)</f>
        <v>5.75</v>
      </c>
      <c r="BG33">
        <f>AVERAGE(BG28:BG31)</f>
        <v>8.75</v>
      </c>
    </row>
    <row r="34" spans="43:63" ht="15" thickBot="1" x14ac:dyDescent="0.35">
      <c r="AY34" s="26">
        <v>5</v>
      </c>
      <c r="AZ34" s="27">
        <v>2</v>
      </c>
      <c r="BA34" s="27">
        <v>75</v>
      </c>
      <c r="BB34" s="27">
        <v>87</v>
      </c>
      <c r="BC34" s="27">
        <v>4.08</v>
      </c>
      <c r="BF34">
        <f t="shared" ref="BF34:BK34" si="9">MEDIAN(BF28:BF31)</f>
        <v>4</v>
      </c>
      <c r="BG34">
        <f t="shared" si="9"/>
        <v>7</v>
      </c>
      <c r="BH34">
        <f t="shared" si="9"/>
        <v>3.5</v>
      </c>
      <c r="BI34">
        <f t="shared" si="9"/>
        <v>6.5</v>
      </c>
      <c r="BJ34">
        <f t="shared" si="9"/>
        <v>7.5</v>
      </c>
      <c r="BK34">
        <f t="shared" si="9"/>
        <v>1.5</v>
      </c>
    </row>
    <row r="35" spans="43:63" x14ac:dyDescent="0.3">
      <c r="AQ35" s="7">
        <v>13</v>
      </c>
      <c r="AR35" s="7">
        <v>36</v>
      </c>
      <c r="AY35">
        <f>MEDIAN(AY28:AY34)</f>
        <v>2</v>
      </c>
      <c r="AZ35">
        <f>MEDIAN(AZ28:AZ34)</f>
        <v>2</v>
      </c>
      <c r="BA35">
        <f>MEDIAN(BA28:BA34)</f>
        <v>68</v>
      </c>
      <c r="BB35">
        <f>MEDIAN(BB28:BB34)</f>
        <v>75</v>
      </c>
      <c r="BC35">
        <f>MEDIAN(BC28:BC34)</f>
        <v>3.84</v>
      </c>
    </row>
    <row r="36" spans="43:63" x14ac:dyDescent="0.3">
      <c r="AQ36" s="7">
        <v>32</v>
      </c>
      <c r="AR36" s="7">
        <v>8</v>
      </c>
    </row>
    <row r="37" spans="43:63" x14ac:dyDescent="0.3">
      <c r="AQ37" s="7">
        <v>8</v>
      </c>
      <c r="AR37" s="7">
        <v>26</v>
      </c>
    </row>
    <row r="38" spans="43:63" x14ac:dyDescent="0.3">
      <c r="AQ38" s="7">
        <v>12</v>
      </c>
      <c r="AR38" s="7">
        <v>10</v>
      </c>
    </row>
    <row r="39" spans="43:63" x14ac:dyDescent="0.3">
      <c r="AQ39" s="7">
        <f>SUM(AQ35:AQ38)</f>
        <v>65</v>
      </c>
      <c r="AR39" s="7">
        <f>SUM(AR35:AR38)</f>
        <v>80</v>
      </c>
    </row>
    <row r="40" spans="43:63" x14ac:dyDescent="0.3">
      <c r="AQ40" s="7">
        <f>15/4</f>
        <v>3.75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C6" sqref="C6"/>
    </sheetView>
  </sheetViews>
  <sheetFormatPr defaultRowHeight="14.4" x14ac:dyDescent="0.3"/>
  <cols>
    <col min="2" max="2" width="9.77734375" bestFit="1" customWidth="1"/>
    <col min="3" max="3" width="10.6640625" bestFit="1" customWidth="1"/>
    <col min="4" max="4" width="12.77734375" bestFit="1" customWidth="1"/>
    <col min="5" max="5" width="12" bestFit="1" customWidth="1"/>
    <col min="6" max="6" width="9.5546875" customWidth="1"/>
    <col min="11" max="11" width="12.77734375" bestFit="1" customWidth="1"/>
    <col min="12" max="12" width="9.5546875" bestFit="1" customWidth="1"/>
    <col min="14" max="14" width="9.6640625" bestFit="1" customWidth="1"/>
    <col min="15" max="15" width="10.5546875" bestFit="1" customWidth="1"/>
    <col min="16" max="16" width="9.21875" bestFit="1" customWidth="1"/>
    <col min="24" max="24" width="9.44140625" bestFit="1" customWidth="1"/>
    <col min="26" max="26" width="12" bestFit="1" customWidth="1"/>
  </cols>
  <sheetData>
    <row r="1" spans="1:26" x14ac:dyDescent="0.3">
      <c r="A1" t="s">
        <v>255</v>
      </c>
      <c r="B1" t="s">
        <v>231</v>
      </c>
      <c r="C1" t="s">
        <v>232</v>
      </c>
      <c r="D1" t="s">
        <v>233</v>
      </c>
      <c r="E1" t="s">
        <v>234</v>
      </c>
      <c r="F1" t="s">
        <v>235</v>
      </c>
      <c r="G1" t="s">
        <v>236</v>
      </c>
      <c r="H1" t="s">
        <v>237</v>
      </c>
      <c r="I1" t="s">
        <v>238</v>
      </c>
      <c r="J1" t="s">
        <v>239</v>
      </c>
      <c r="K1" t="s">
        <v>240</v>
      </c>
      <c r="L1" t="s">
        <v>241</v>
      </c>
      <c r="M1" t="s">
        <v>242</v>
      </c>
      <c r="N1" t="s">
        <v>243</v>
      </c>
      <c r="O1" t="s">
        <v>244</v>
      </c>
      <c r="P1" t="s">
        <v>245</v>
      </c>
      <c r="Q1" t="s">
        <v>246</v>
      </c>
      <c r="R1" t="s">
        <v>247</v>
      </c>
      <c r="S1" t="s">
        <v>248</v>
      </c>
      <c r="T1" t="s">
        <v>249</v>
      </c>
      <c r="U1" t="s">
        <v>250</v>
      </c>
      <c r="V1" t="s">
        <v>251</v>
      </c>
      <c r="W1" t="s">
        <v>252</v>
      </c>
      <c r="X1" t="s">
        <v>253</v>
      </c>
      <c r="Y1" t="s">
        <v>254</v>
      </c>
      <c r="Z1" t="s">
        <v>256</v>
      </c>
    </row>
    <row r="2" spans="1:26" x14ac:dyDescent="0.3">
      <c r="A2">
        <v>1</v>
      </c>
      <c r="B2">
        <v>59</v>
      </c>
      <c r="C2">
        <v>49</v>
      </c>
      <c r="D2" s="21">
        <v>65</v>
      </c>
      <c r="E2">
        <v>27.5</v>
      </c>
      <c r="F2">
        <v>23.8</v>
      </c>
      <c r="G2" s="21">
        <v>30</v>
      </c>
      <c r="H2">
        <v>1.9</v>
      </c>
      <c r="I2">
        <v>1.5</v>
      </c>
      <c r="J2" s="21">
        <v>2.09</v>
      </c>
      <c r="K2">
        <v>53</v>
      </c>
      <c r="L2">
        <v>40</v>
      </c>
      <c r="M2" s="21">
        <v>66</v>
      </c>
      <c r="Z2" t="s">
        <v>257</v>
      </c>
    </row>
    <row r="3" spans="1:26" x14ac:dyDescent="0.3">
      <c r="A3">
        <v>2</v>
      </c>
      <c r="B3">
        <v>45</v>
      </c>
      <c r="C3">
        <v>38</v>
      </c>
      <c r="D3" s="22">
        <v>35</v>
      </c>
      <c r="E3">
        <v>12.5</v>
      </c>
      <c r="F3">
        <v>7</v>
      </c>
      <c r="G3" s="22">
        <v>6.9</v>
      </c>
      <c r="H3">
        <v>1.6</v>
      </c>
      <c r="I3">
        <v>1.5</v>
      </c>
      <c r="J3" s="22">
        <v>1.43</v>
      </c>
      <c r="K3">
        <v>7</v>
      </c>
      <c r="L3">
        <v>16</v>
      </c>
      <c r="M3" s="22">
        <v>6</v>
      </c>
      <c r="N3">
        <v>45</v>
      </c>
      <c r="O3">
        <v>36</v>
      </c>
      <c r="P3" s="3">
        <v>40</v>
      </c>
      <c r="Q3">
        <v>24.3</v>
      </c>
      <c r="R3">
        <v>10.8</v>
      </c>
      <c r="S3" s="22">
        <v>8.3000000000000007</v>
      </c>
      <c r="T3">
        <v>1.4</v>
      </c>
      <c r="U3">
        <v>1.36</v>
      </c>
      <c r="V3" s="22">
        <v>1.24</v>
      </c>
      <c r="W3">
        <v>32</v>
      </c>
      <c r="X3">
        <v>26</v>
      </c>
      <c r="Y3" s="22">
        <v>25</v>
      </c>
      <c r="Z3" t="s">
        <v>258</v>
      </c>
    </row>
    <row r="4" spans="1:26" x14ac:dyDescent="0.3">
      <c r="A4">
        <v>3</v>
      </c>
      <c r="B4">
        <v>58.5</v>
      </c>
      <c r="C4">
        <v>51</v>
      </c>
      <c r="D4" s="3">
        <v>58</v>
      </c>
      <c r="E4">
        <v>26.5</v>
      </c>
      <c r="F4">
        <v>24</v>
      </c>
      <c r="G4" s="3">
        <v>26.5</v>
      </c>
      <c r="H4">
        <v>1.7</v>
      </c>
      <c r="I4">
        <v>1.3</v>
      </c>
      <c r="J4" s="3">
        <v>1.5</v>
      </c>
      <c r="K4">
        <v>33.5</v>
      </c>
      <c r="L4">
        <v>26</v>
      </c>
      <c r="M4" s="3">
        <v>26.5</v>
      </c>
      <c r="N4">
        <v>51</v>
      </c>
      <c r="O4">
        <v>39</v>
      </c>
      <c r="P4" s="3">
        <v>48</v>
      </c>
      <c r="Q4">
        <v>6.5</v>
      </c>
      <c r="R4">
        <v>4.3</v>
      </c>
      <c r="S4" s="3">
        <v>6.5</v>
      </c>
      <c r="T4">
        <v>1.57</v>
      </c>
      <c r="U4">
        <v>1.77</v>
      </c>
      <c r="V4" s="21">
        <v>1.8</v>
      </c>
      <c r="W4">
        <v>35</v>
      </c>
      <c r="X4">
        <v>28</v>
      </c>
      <c r="Y4" s="3">
        <v>29.5</v>
      </c>
      <c r="Z4" t="s">
        <v>259</v>
      </c>
    </row>
    <row r="5" spans="1:26" x14ac:dyDescent="0.3">
      <c r="A5">
        <v>4</v>
      </c>
      <c r="B5">
        <v>63</v>
      </c>
      <c r="C5">
        <v>52</v>
      </c>
      <c r="D5" s="22">
        <v>49</v>
      </c>
      <c r="E5">
        <v>19.600000000000001</v>
      </c>
      <c r="F5">
        <v>0</v>
      </c>
      <c r="G5" s="3">
        <v>13.7</v>
      </c>
      <c r="H5">
        <v>1.54</v>
      </c>
      <c r="I5">
        <v>1.53</v>
      </c>
      <c r="J5" s="21">
        <v>1.75</v>
      </c>
      <c r="K5">
        <v>24</v>
      </c>
      <c r="L5">
        <v>18</v>
      </c>
      <c r="M5" s="22">
        <v>16</v>
      </c>
      <c r="N5">
        <v>53</v>
      </c>
      <c r="O5">
        <v>45</v>
      </c>
      <c r="P5" s="22">
        <v>44</v>
      </c>
      <c r="Q5">
        <v>12</v>
      </c>
      <c r="R5">
        <v>0</v>
      </c>
      <c r="S5" s="21">
        <v>17.399999999999999</v>
      </c>
      <c r="T5">
        <v>1.53</v>
      </c>
      <c r="U5">
        <v>1.1499999999999999</v>
      </c>
      <c r="V5" s="3">
        <v>1.4</v>
      </c>
      <c r="W5">
        <v>35</v>
      </c>
      <c r="X5">
        <v>30</v>
      </c>
      <c r="Y5" s="21">
        <v>38</v>
      </c>
      <c r="Z5" t="s">
        <v>258</v>
      </c>
    </row>
    <row r="6" spans="1:26" x14ac:dyDescent="0.3">
      <c r="A6">
        <v>5</v>
      </c>
      <c r="B6">
        <v>55.5</v>
      </c>
      <c r="C6">
        <v>49</v>
      </c>
      <c r="D6" s="21">
        <v>66</v>
      </c>
      <c r="E6">
        <v>21.4</v>
      </c>
      <c r="F6">
        <v>19</v>
      </c>
      <c r="G6" s="3">
        <v>20</v>
      </c>
      <c r="H6">
        <v>2.0299999999999998</v>
      </c>
      <c r="I6">
        <v>1.96</v>
      </c>
      <c r="J6" s="22">
        <v>1.66</v>
      </c>
      <c r="K6">
        <v>32.5</v>
      </c>
      <c r="L6">
        <v>54</v>
      </c>
      <c r="M6" s="21">
        <v>55</v>
      </c>
      <c r="N6">
        <v>48</v>
      </c>
      <c r="O6">
        <v>48</v>
      </c>
      <c r="P6" s="21">
        <v>52</v>
      </c>
      <c r="Q6">
        <v>17.399999999999999</v>
      </c>
      <c r="R6">
        <v>15.2</v>
      </c>
      <c r="S6" s="21">
        <v>21.4</v>
      </c>
      <c r="T6">
        <v>1.5</v>
      </c>
      <c r="U6">
        <v>1.7</v>
      </c>
      <c r="V6" s="22">
        <v>1.41</v>
      </c>
      <c r="W6">
        <v>39</v>
      </c>
      <c r="X6">
        <v>29</v>
      </c>
      <c r="Y6" s="3">
        <v>32</v>
      </c>
      <c r="Z6" t="s">
        <v>257</v>
      </c>
    </row>
    <row r="7" spans="1:26" x14ac:dyDescent="0.3">
      <c r="A7">
        <v>6</v>
      </c>
      <c r="B7">
        <v>44</v>
      </c>
      <c r="C7">
        <v>35.5</v>
      </c>
      <c r="E7">
        <v>12.5</v>
      </c>
      <c r="F7">
        <v>10.7</v>
      </c>
      <c r="H7">
        <v>1.38</v>
      </c>
      <c r="I7">
        <v>1.1599999999999999</v>
      </c>
      <c r="K7">
        <v>22</v>
      </c>
      <c r="L7">
        <v>31</v>
      </c>
      <c r="N7">
        <v>31.5</v>
      </c>
      <c r="O7">
        <v>21</v>
      </c>
      <c r="Q7">
        <v>10.5</v>
      </c>
      <c r="R7">
        <v>7.9</v>
      </c>
      <c r="T7">
        <v>1.24</v>
      </c>
      <c r="U7">
        <v>1.35</v>
      </c>
      <c r="W7">
        <v>19</v>
      </c>
      <c r="X7">
        <v>15</v>
      </c>
    </row>
    <row r="8" spans="1:26" x14ac:dyDescent="0.3">
      <c r="A8">
        <v>7</v>
      </c>
      <c r="B8">
        <v>36.5</v>
      </c>
      <c r="C8">
        <v>26.5</v>
      </c>
      <c r="D8" s="3">
        <v>31</v>
      </c>
      <c r="E8">
        <v>16.100000000000001</v>
      </c>
      <c r="F8">
        <v>10.7</v>
      </c>
      <c r="G8" s="3">
        <v>12.5</v>
      </c>
      <c r="H8">
        <v>1.1499999999999999</v>
      </c>
      <c r="I8">
        <v>1.08</v>
      </c>
      <c r="J8" s="22">
        <v>1</v>
      </c>
      <c r="K8">
        <v>23</v>
      </c>
      <c r="L8">
        <v>26</v>
      </c>
      <c r="M8" s="21">
        <v>34</v>
      </c>
      <c r="N8">
        <v>23</v>
      </c>
      <c r="O8">
        <v>14.5</v>
      </c>
      <c r="P8" s="3">
        <v>17</v>
      </c>
      <c r="Q8">
        <v>0</v>
      </c>
      <c r="R8">
        <v>0</v>
      </c>
      <c r="S8">
        <v>0</v>
      </c>
      <c r="T8">
        <v>1.6</v>
      </c>
      <c r="U8">
        <v>1.1599999999999999</v>
      </c>
      <c r="V8" s="3">
        <v>1.27</v>
      </c>
      <c r="W8">
        <v>11</v>
      </c>
      <c r="X8">
        <v>6.5</v>
      </c>
      <c r="Y8" s="21">
        <v>12.5</v>
      </c>
      <c r="Z8" t="s">
        <v>259</v>
      </c>
    </row>
    <row r="9" spans="1:26" x14ac:dyDescent="0.3">
      <c r="A9" t="s">
        <v>139</v>
      </c>
      <c r="B9">
        <f t="shared" ref="B9:Y9" si="0">AVERAGE(B2:B8)</f>
        <v>51.642857142857146</v>
      </c>
      <c r="C9">
        <f t="shared" si="0"/>
        <v>43</v>
      </c>
      <c r="D9" s="3">
        <f t="shared" si="0"/>
        <v>50.666666666666664</v>
      </c>
      <c r="E9">
        <f t="shared" si="0"/>
        <v>19.442857142857143</v>
      </c>
      <c r="F9">
        <f t="shared" si="0"/>
        <v>13.6</v>
      </c>
      <c r="G9" s="3">
        <f t="shared" si="0"/>
        <v>18.266666666666666</v>
      </c>
      <c r="H9">
        <f t="shared" si="0"/>
        <v>1.6142857142857141</v>
      </c>
      <c r="I9">
        <f t="shared" si="0"/>
        <v>1.4328571428571428</v>
      </c>
      <c r="J9" s="3">
        <f t="shared" si="0"/>
        <v>1.5716666666666665</v>
      </c>
      <c r="K9">
        <f t="shared" si="0"/>
        <v>27.857142857142858</v>
      </c>
      <c r="L9">
        <f t="shared" si="0"/>
        <v>30.142857142857142</v>
      </c>
      <c r="M9" s="21">
        <f t="shared" si="0"/>
        <v>33.916666666666664</v>
      </c>
      <c r="N9">
        <f t="shared" si="0"/>
        <v>41.916666666666664</v>
      </c>
      <c r="O9">
        <f t="shared" si="0"/>
        <v>33.916666666666664</v>
      </c>
      <c r="P9" s="3">
        <f t="shared" si="0"/>
        <v>40.200000000000003</v>
      </c>
      <c r="Q9">
        <f t="shared" si="0"/>
        <v>11.783333333333331</v>
      </c>
      <c r="R9">
        <f t="shared" si="0"/>
        <v>6.3666666666666671</v>
      </c>
      <c r="S9" s="3">
        <f t="shared" si="0"/>
        <v>10.72</v>
      </c>
      <c r="T9">
        <f t="shared" si="0"/>
        <v>1.4733333333333334</v>
      </c>
      <c r="U9">
        <f t="shared" si="0"/>
        <v>1.415</v>
      </c>
      <c r="V9" s="3">
        <f t="shared" si="0"/>
        <v>1.4239999999999999</v>
      </c>
      <c r="W9">
        <f t="shared" si="0"/>
        <v>28.5</v>
      </c>
      <c r="X9">
        <f t="shared" si="0"/>
        <v>22.416666666666668</v>
      </c>
      <c r="Y9" s="3">
        <f t="shared" si="0"/>
        <v>27.4</v>
      </c>
    </row>
    <row r="10" spans="1:26" x14ac:dyDescent="0.3">
      <c r="A10" t="s">
        <v>272</v>
      </c>
      <c r="B10">
        <f t="shared" ref="B10:Y10" si="1">MEDIAN(B2:B9)</f>
        <v>53.571428571428569</v>
      </c>
      <c r="C10">
        <f t="shared" si="1"/>
        <v>46</v>
      </c>
      <c r="D10">
        <f t="shared" si="1"/>
        <v>50.666666666666664</v>
      </c>
      <c r="E10">
        <f t="shared" si="1"/>
        <v>19.521428571428572</v>
      </c>
      <c r="F10">
        <f t="shared" si="1"/>
        <v>12.149999999999999</v>
      </c>
      <c r="G10">
        <f t="shared" si="1"/>
        <v>18.266666666666666</v>
      </c>
      <c r="H10">
        <f t="shared" si="1"/>
        <v>1.6071428571428572</v>
      </c>
      <c r="I10">
        <f t="shared" si="1"/>
        <v>1.4664285714285714</v>
      </c>
      <c r="J10">
        <f t="shared" si="1"/>
        <v>1.5716666666666665</v>
      </c>
      <c r="K10">
        <f t="shared" si="1"/>
        <v>25.928571428571431</v>
      </c>
      <c r="L10">
        <f t="shared" si="1"/>
        <v>28.071428571428569</v>
      </c>
      <c r="M10">
        <f t="shared" si="1"/>
        <v>33.916666666666664</v>
      </c>
      <c r="N10">
        <f t="shared" si="1"/>
        <v>45</v>
      </c>
      <c r="O10">
        <f t="shared" si="1"/>
        <v>36</v>
      </c>
      <c r="P10">
        <f t="shared" si="1"/>
        <v>42.1</v>
      </c>
      <c r="Q10">
        <f t="shared" si="1"/>
        <v>11.783333333333331</v>
      </c>
      <c r="R10">
        <f t="shared" si="1"/>
        <v>6.3666666666666671</v>
      </c>
      <c r="S10">
        <f t="shared" si="1"/>
        <v>9.5100000000000016</v>
      </c>
      <c r="T10">
        <f t="shared" si="1"/>
        <v>1.5</v>
      </c>
      <c r="U10">
        <f t="shared" si="1"/>
        <v>1.36</v>
      </c>
      <c r="V10">
        <f t="shared" si="1"/>
        <v>1.4049999999999998</v>
      </c>
      <c r="W10">
        <f t="shared" si="1"/>
        <v>32</v>
      </c>
      <c r="X10">
        <f t="shared" si="1"/>
        <v>26</v>
      </c>
      <c r="Y10">
        <f t="shared" si="1"/>
        <v>28.45</v>
      </c>
    </row>
    <row r="12" spans="1:26" x14ac:dyDescent="0.3">
      <c r="F12" s="3"/>
      <c r="K12" s="3"/>
    </row>
    <row r="13" spans="1:26" x14ac:dyDescent="0.3">
      <c r="C13" t="s">
        <v>264</v>
      </c>
      <c r="D13" t="s">
        <v>265</v>
      </c>
      <c r="E13" t="s">
        <v>267</v>
      </c>
      <c r="F13" t="s">
        <v>268</v>
      </c>
      <c r="G13" t="s">
        <v>260</v>
      </c>
      <c r="H13" t="s">
        <v>269</v>
      </c>
      <c r="K13" t="s">
        <v>266</v>
      </c>
    </row>
    <row r="14" spans="1:26" x14ac:dyDescent="0.3">
      <c r="D14">
        <v>10</v>
      </c>
      <c r="E14">
        <v>6.5</v>
      </c>
      <c r="F14" t="s">
        <v>260</v>
      </c>
      <c r="G14">
        <v>6.5</v>
      </c>
      <c r="K14">
        <v>-6</v>
      </c>
      <c r="L14">
        <v>6</v>
      </c>
      <c r="M14" t="s">
        <v>269</v>
      </c>
      <c r="N14">
        <v>3</v>
      </c>
      <c r="O14">
        <v>-3</v>
      </c>
    </row>
    <row r="15" spans="1:26" x14ac:dyDescent="0.3">
      <c r="D15">
        <v>7</v>
      </c>
      <c r="E15">
        <v>2</v>
      </c>
      <c r="F15" t="s">
        <v>260</v>
      </c>
      <c r="G15">
        <v>2</v>
      </c>
      <c r="K15">
        <v>10</v>
      </c>
      <c r="L15">
        <v>10</v>
      </c>
      <c r="M15" t="s">
        <v>260</v>
      </c>
      <c r="N15">
        <v>4</v>
      </c>
      <c r="O15">
        <v>4</v>
      </c>
    </row>
    <row r="16" spans="1:26" x14ac:dyDescent="0.3">
      <c r="D16">
        <v>7.5</v>
      </c>
      <c r="E16">
        <v>3</v>
      </c>
      <c r="F16" t="s">
        <v>260</v>
      </c>
      <c r="G16">
        <v>3</v>
      </c>
      <c r="K16">
        <v>0.5</v>
      </c>
      <c r="L16">
        <v>0.5</v>
      </c>
      <c r="M16" t="s">
        <v>260</v>
      </c>
      <c r="N16">
        <v>1</v>
      </c>
      <c r="O16">
        <v>1</v>
      </c>
    </row>
    <row r="17" spans="4:16" x14ac:dyDescent="0.3">
      <c r="D17">
        <v>9</v>
      </c>
      <c r="E17">
        <v>5</v>
      </c>
      <c r="F17" t="s">
        <v>260</v>
      </c>
      <c r="G17">
        <v>5</v>
      </c>
      <c r="K17">
        <v>14</v>
      </c>
      <c r="L17">
        <v>14</v>
      </c>
      <c r="M17" t="s">
        <v>260</v>
      </c>
      <c r="N17">
        <v>6</v>
      </c>
      <c r="O17">
        <v>6</v>
      </c>
    </row>
    <row r="18" spans="4:16" x14ac:dyDescent="0.3">
      <c r="D18">
        <v>6.5</v>
      </c>
      <c r="E18">
        <v>1</v>
      </c>
      <c r="F18" t="s">
        <v>260</v>
      </c>
      <c r="G18">
        <v>1</v>
      </c>
      <c r="K18">
        <v>-10.5</v>
      </c>
      <c r="L18">
        <v>10.5</v>
      </c>
      <c r="M18" t="s">
        <v>269</v>
      </c>
      <c r="N18">
        <v>5</v>
      </c>
      <c r="O18">
        <v>-5</v>
      </c>
    </row>
    <row r="19" spans="4:16" x14ac:dyDescent="0.3">
      <c r="D19">
        <v>8.5</v>
      </c>
      <c r="E19">
        <v>4</v>
      </c>
      <c r="F19" t="s">
        <v>260</v>
      </c>
      <c r="G19">
        <v>4</v>
      </c>
    </row>
    <row r="20" spans="4:16" x14ac:dyDescent="0.3">
      <c r="D20">
        <v>10</v>
      </c>
      <c r="E20">
        <v>6.5</v>
      </c>
      <c r="F20" t="s">
        <v>260</v>
      </c>
      <c r="G20">
        <v>6.5</v>
      </c>
      <c r="K20">
        <v>5.5</v>
      </c>
      <c r="L20">
        <v>5.5</v>
      </c>
      <c r="M20" t="s">
        <v>260</v>
      </c>
      <c r="N20">
        <v>2</v>
      </c>
      <c r="O20">
        <v>2</v>
      </c>
    </row>
    <row r="21" spans="4:16" x14ac:dyDescent="0.3">
      <c r="G21">
        <f>SUM(G14:G20)</f>
        <v>28</v>
      </c>
      <c r="H21">
        <v>0</v>
      </c>
      <c r="O21">
        <v>13</v>
      </c>
      <c r="P21">
        <v>8</v>
      </c>
    </row>
    <row r="22" spans="4:16" x14ac:dyDescent="0.3">
      <c r="P22" t="s">
        <v>270</v>
      </c>
    </row>
    <row r="23" spans="4:16" x14ac:dyDescent="0.3">
      <c r="K23" t="s">
        <v>271</v>
      </c>
    </row>
    <row r="24" spans="4:16" x14ac:dyDescent="0.3">
      <c r="K24">
        <v>-16</v>
      </c>
    </row>
    <row r="25" spans="4:16" x14ac:dyDescent="0.3">
      <c r="K25">
        <v>3</v>
      </c>
    </row>
    <row r="26" spans="4:16" x14ac:dyDescent="0.3">
      <c r="K26">
        <v>-7</v>
      </c>
    </row>
    <row r="27" spans="4:16" x14ac:dyDescent="0.3">
      <c r="K27">
        <v>3</v>
      </c>
    </row>
    <row r="28" spans="4:16" x14ac:dyDescent="0.3">
      <c r="K28">
        <v>-17</v>
      </c>
    </row>
    <row r="29" spans="4:16" x14ac:dyDescent="0.3">
      <c r="K29">
        <v>5.5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7" sqref="A1:B7"/>
    </sheetView>
  </sheetViews>
  <sheetFormatPr defaultRowHeight="14.4" x14ac:dyDescent="0.3"/>
  <sheetData>
    <row r="1" spans="1:5" x14ac:dyDescent="0.3">
      <c r="A1">
        <v>59</v>
      </c>
      <c r="B1">
        <v>49</v>
      </c>
      <c r="C1">
        <f t="shared" ref="C1:C7" si="0">A1-B1</f>
        <v>10</v>
      </c>
      <c r="D1">
        <v>5.5</v>
      </c>
      <c r="E1" t="s">
        <v>260</v>
      </c>
    </row>
    <row r="2" spans="1:5" x14ac:dyDescent="0.3">
      <c r="A2">
        <v>45</v>
      </c>
      <c r="B2">
        <v>38</v>
      </c>
      <c r="C2">
        <f t="shared" si="0"/>
        <v>7</v>
      </c>
      <c r="D2">
        <v>2</v>
      </c>
      <c r="E2" t="s">
        <v>260</v>
      </c>
    </row>
    <row r="3" spans="1:5" x14ac:dyDescent="0.3">
      <c r="A3">
        <v>58.5</v>
      </c>
      <c r="B3">
        <v>51</v>
      </c>
      <c r="C3">
        <f t="shared" si="0"/>
        <v>7.5</v>
      </c>
      <c r="D3">
        <v>3</v>
      </c>
      <c r="E3" t="s">
        <v>260</v>
      </c>
    </row>
    <row r="4" spans="1:5" x14ac:dyDescent="0.3">
      <c r="A4">
        <v>63</v>
      </c>
      <c r="B4">
        <v>52</v>
      </c>
      <c r="C4">
        <f t="shared" si="0"/>
        <v>11</v>
      </c>
      <c r="D4">
        <v>7</v>
      </c>
      <c r="E4" t="s">
        <v>260</v>
      </c>
    </row>
    <row r="5" spans="1:5" x14ac:dyDescent="0.3">
      <c r="A5">
        <v>55.5</v>
      </c>
      <c r="B5">
        <v>49</v>
      </c>
      <c r="C5">
        <f t="shared" si="0"/>
        <v>6.5</v>
      </c>
      <c r="D5">
        <v>1</v>
      </c>
      <c r="E5" t="s">
        <v>260</v>
      </c>
    </row>
    <row r="6" spans="1:5" x14ac:dyDescent="0.3">
      <c r="A6">
        <v>44</v>
      </c>
      <c r="B6">
        <v>35.5</v>
      </c>
      <c r="C6">
        <f t="shared" si="0"/>
        <v>8.5</v>
      </c>
      <c r="D6">
        <v>4</v>
      </c>
      <c r="E6" t="s">
        <v>260</v>
      </c>
    </row>
    <row r="7" spans="1:5" x14ac:dyDescent="0.3">
      <c r="A7">
        <v>36.5</v>
      </c>
      <c r="B7">
        <v>26.5</v>
      </c>
      <c r="C7">
        <f t="shared" si="0"/>
        <v>10</v>
      </c>
      <c r="D7">
        <v>5.5</v>
      </c>
      <c r="E7" t="s">
        <v>260</v>
      </c>
    </row>
    <row r="8" spans="1:5" x14ac:dyDescent="0.3">
      <c r="A8" s="23" t="e">
        <f ca="1">SUM(LOOKUP(A1:A7,SMALL((A1:A7,B1:B7),ROW(INDIRECT("1:"&amp;COUNT((A1:A7,B1:B7))))),(RANK(SMALL((A1:A7,B1:B7),ROW(INDIRECT("1:"&amp;COUNT((A1:A7,B1:B7))))),(A1:A7,B1:B7),1)+COUNT((A1:A7,B1:B7),1)-RANK(SMALL((A1:A7,B1:B7),ROW(INDIRECT("1:"&amp;COUNT((A1:A7,B1:B7))))),(A1:A7,B1:B7),0))/2))</f>
        <v>#VALUE!</v>
      </c>
      <c r="C8">
        <f>SUM(C1:C7)</f>
        <v>60.5</v>
      </c>
      <c r="D8">
        <f>SUM(D1:D7)</f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cp:lastPrinted>2012-03-14T16:21:01Z</cp:lastPrinted>
  <dcterms:created xsi:type="dcterms:W3CDTF">2011-10-28T17:22:27Z</dcterms:created>
  <dcterms:modified xsi:type="dcterms:W3CDTF">2012-04-12T20:45:32Z</dcterms:modified>
</cp:coreProperties>
</file>